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871471FA-1808-4A9F-909A-3C39A4490A0B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  <sheet name="11202結算" sheetId="8" r:id="rId8"/>
    <sheet name="11203結算" sheetId="9" r:id="rId9"/>
    <sheet name="11204結算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0" l="1"/>
  <c r="G14" i="10" s="1"/>
  <c r="E13" i="10"/>
  <c r="F9" i="10" s="1"/>
  <c r="G11" i="10"/>
  <c r="E11" i="10"/>
  <c r="F11" i="10" s="1"/>
  <c r="B11" i="10"/>
  <c r="G10" i="10"/>
  <c r="E10" i="10"/>
  <c r="B10" i="10"/>
  <c r="G9" i="10"/>
  <c r="E9" i="10"/>
  <c r="B9" i="10"/>
  <c r="G8" i="10"/>
  <c r="E8" i="10"/>
  <c r="B8" i="10"/>
  <c r="B14" i="10" s="1"/>
  <c r="B15" i="10" s="1"/>
  <c r="G7" i="10"/>
  <c r="E7" i="10"/>
  <c r="F7" i="10" s="1"/>
  <c r="B7" i="10"/>
  <c r="G6" i="10"/>
  <c r="E6" i="10"/>
  <c r="B6" i="10"/>
  <c r="G5" i="10"/>
  <c r="E5" i="10"/>
  <c r="F5" i="10" s="1"/>
  <c r="B5" i="10"/>
  <c r="G4" i="10"/>
  <c r="G13" i="10" s="1"/>
  <c r="E4" i="10"/>
  <c r="B4" i="10"/>
  <c r="A1" i="10"/>
  <c r="E14" i="9"/>
  <c r="G14" i="9" s="1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G4" i="9"/>
  <c r="E4" i="9"/>
  <c r="B4" i="9"/>
  <c r="A1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G4" i="8"/>
  <c r="E4" i="8"/>
  <c r="B4" i="8"/>
  <c r="A1" i="8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H13" i="10" l="1"/>
  <c r="H11" i="10"/>
  <c r="H7" i="10"/>
  <c r="H8" i="10"/>
  <c r="G15" i="10"/>
  <c r="H6" i="10"/>
  <c r="H4" i="10"/>
  <c r="H10" i="10"/>
  <c r="H5" i="10"/>
  <c r="H9" i="10"/>
  <c r="F6" i="10"/>
  <c r="E15" i="10"/>
  <c r="F13" i="10"/>
  <c r="F4" i="10"/>
  <c r="F8" i="10"/>
  <c r="F10" i="10"/>
  <c r="B14" i="9"/>
  <c r="B15" i="9" s="1"/>
  <c r="H5" i="9"/>
  <c r="G13" i="9"/>
  <c r="H6" i="9" s="1"/>
  <c r="H13" i="9"/>
  <c r="H8" i="9"/>
  <c r="G15" i="9"/>
  <c r="H11" i="9"/>
  <c r="H10" i="9"/>
  <c r="H4" i="9"/>
  <c r="E13" i="9"/>
  <c r="E13" i="8"/>
  <c r="F6" i="8" s="1"/>
  <c r="G13" i="8"/>
  <c r="H13" i="8" s="1"/>
  <c r="B14" i="8"/>
  <c r="B15" i="8" s="1"/>
  <c r="F4" i="8"/>
  <c r="F11" i="8"/>
  <c r="G15" i="8"/>
  <c r="H10" i="8"/>
  <c r="H6" i="8"/>
  <c r="H5" i="8"/>
  <c r="H8" i="8"/>
  <c r="H7" i="8"/>
  <c r="H11" i="8"/>
  <c r="H9" i="8"/>
  <c r="F5" i="8"/>
  <c r="E15" i="8"/>
  <c r="H4" i="8"/>
  <c r="F13" i="8"/>
  <c r="G8" i="7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H15" i="10" l="1"/>
  <c r="F15" i="10"/>
  <c r="F8" i="8"/>
  <c r="F10" i="8"/>
  <c r="F7" i="8"/>
  <c r="F15" i="8" s="1"/>
  <c r="H7" i="9"/>
  <c r="H15" i="9" s="1"/>
  <c r="H9" i="9"/>
  <c r="F9" i="8"/>
  <c r="F4" i="9"/>
  <c r="F5" i="9"/>
  <c r="F13" i="9"/>
  <c r="E15" i="9"/>
  <c r="F10" i="9"/>
  <c r="F6" i="9"/>
  <c r="F8" i="9"/>
  <c r="F11" i="9"/>
  <c r="F9" i="9"/>
  <c r="F7" i="9"/>
  <c r="H15" i="8"/>
  <c r="F11" i="7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F15" i="9" l="1"/>
  <c r="G7" i="7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4" l="1"/>
  <c r="G11" i="7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<sst xmlns="http://schemas.openxmlformats.org/spreadsheetml/2006/main" count="386" uniqueCount="97">
  <si>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</si>
  <si>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</si>
  <si>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</si>
  <si>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</si>
  <si>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</si>
  <si>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</si>
  <si>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</si>
  <si>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</si>
  <si>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</si>
  <si>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</si>
  <si>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</si>
  <si>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</si>
  <si>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</si>
  <si>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</si>
  <si>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</si>
  <si>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</si>
  <si>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</si>
  <si>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</si>
  <si>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</si>
  <si>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</si>
  <si>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</si>
  <si>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</si>
  <si>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</si>
  <si>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</si>
  <si>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</si>
  <si>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</si>
  <si>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</si>
  <si>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</si>
  <si>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</si>
  <si>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</si>
  <si>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</si>
  <si>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</si>
  <si>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</si>
  <si>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</si>
  <si>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</si>
  <si>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</si>
  <si>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</si>
  <si>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</si>
  <si>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</si>
  <si>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</si>
  <si>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</si>
  <si>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</si>
  <si>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</si>
  <si>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</si>
  <si>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</si>
  <si>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</si>
  <si>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</si>
  <si>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</si>
  <si>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</si>
  <si>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</si>
  <si>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</si>
  <si>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</si>
  <si>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</si>
  <si>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</si>
  <si>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</si>
  <si>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</si>
  <si>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</si>
  <si>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</si>
  <si>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</si>
  <si>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</si>
  <si>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</si>
  <si>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</si>
  <si>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</si>
  <si>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</si>
  <si>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</si>
  <si>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</si>
  <si>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</si>
  <si>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</si>
  <si>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</si>
  <si>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</si>
  <si>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</si>
  <si>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</si>
  <si>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</si>
  <si>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</si>
  <si>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</si>
  <si>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</si>
  <si>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</si>
  <si>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</si>
  <si>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</si>
  <si>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</si>
  <si>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</si>
  <si>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</si>
  <si>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</si>
  <si>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</si>
  <si>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</si>
  <si>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</si>
  <si>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>112年02月份學校午餐費收支結算表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</si>
  <si>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</si>
  <si>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 xml:space="preserve">一、本月每人收午餐費 700 元
二、應收午餐費
    學  生：257 人(三和) 20人(社團)
    教職員：36 人(三和) 12人(社團)
    工  友 1 人(三和)
    合  計 326 人 共 227485 元
三、免收減收午餐費
   （1）全免及減收學生午餐費
        計 53 人 37100 元(三和) 
           14 人 9800 元(社團)
   （2）全免工友午餐費
        計 0 人 0 元
    共計 67 人 46900  元  
</t>
    <phoneticPr fontId="3" type="noConversion"/>
  </si>
  <si>
    <t>112年03月份學校午餐費收支結算表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</si>
  <si>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229335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</si>
  <si>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一、本月補助費收入包括下列各項：社團國小112年偏遠學校午餐補助費共計 432000元
二、本月補助費支出包括下列各項：</t>
    <phoneticPr fontId="3" type="noConversion"/>
  </si>
  <si>
    <t>一、111學年度三和國小：編製教職員工人數（35）人，學生人數（256）人總合計（291）人。社團國小：編製教職員工人數（12）人，學生人數（22）人總合計（34）人。
二、其他收入包括下列各項：111年下半期利息 77 元；112年上半期利息  元。廢油收入2100元。</t>
    <phoneticPr fontId="3" type="noConversion"/>
  </si>
  <si>
    <t>112年04月份學校午餐費收支結算表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</si>
  <si>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226000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</si>
  <si>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一、本月補助費收入包括下列各項：社團國小中低低收入戶學生補助費共21000元；清寒學生補助費共31500元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</si>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</sst>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>
        <row r="4">
          <cell r="P4">
            <v>183391</v>
          </cell>
        </row>
        <row r="48">
          <cell r="G48">
            <v>6600</v>
          </cell>
          <cell r="H48">
            <v>2020</v>
          </cell>
          <cell r="I48">
            <v>0</v>
          </cell>
          <cell r="J48">
            <v>0</v>
          </cell>
          <cell r="K48">
            <v>34068</v>
          </cell>
          <cell r="L48">
            <v>34784</v>
          </cell>
          <cell r="M48">
            <v>5500</v>
          </cell>
          <cell r="N48">
            <v>3793</v>
          </cell>
        </row>
        <row r="49">
          <cell r="G49">
            <v>51564</v>
          </cell>
          <cell r="H49">
            <v>773761</v>
          </cell>
          <cell r="I49">
            <v>21400</v>
          </cell>
          <cell r="J49">
            <v>18965</v>
          </cell>
          <cell r="K49">
            <v>302447</v>
          </cell>
          <cell r="L49">
            <v>122011</v>
          </cell>
          <cell r="M49">
            <v>150079</v>
          </cell>
          <cell r="N49">
            <v>20678</v>
          </cell>
          <cell r="P49">
            <v>96626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6600</v>
          </cell>
        </row>
        <row r="5">
          <cell r="B5">
            <v>0</v>
          </cell>
          <cell r="E5">
            <v>2020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34068</v>
          </cell>
        </row>
        <row r="9">
          <cell r="B9">
            <v>0</v>
          </cell>
          <cell r="E9">
            <v>34784</v>
          </cell>
        </row>
        <row r="10">
          <cell r="B10">
            <v>0</v>
          </cell>
          <cell r="E10">
            <v>5500</v>
          </cell>
        </row>
        <row r="11">
          <cell r="B11">
            <v>0</v>
          </cell>
          <cell r="E11">
            <v>3793</v>
          </cell>
        </row>
        <row r="14">
          <cell r="E14">
            <v>96626</v>
          </cell>
        </row>
      </sheetData>
      <sheetData sheetId="16">
        <row r="4">
          <cell r="P4">
            <v>96626</v>
          </cell>
        </row>
        <row r="48">
          <cell r="G48">
            <v>9204</v>
          </cell>
          <cell r="H48">
            <v>84771</v>
          </cell>
          <cell r="I48">
            <v>5700</v>
          </cell>
          <cell r="J48">
            <v>5700</v>
          </cell>
          <cell r="K48">
            <v>52460</v>
          </cell>
          <cell r="L48">
            <v>1510</v>
          </cell>
          <cell r="M48">
            <v>11010</v>
          </cell>
          <cell r="N48">
            <v>1360</v>
          </cell>
        </row>
        <row r="49">
          <cell r="G49">
            <v>60768</v>
          </cell>
          <cell r="H49">
            <v>858532</v>
          </cell>
          <cell r="I49">
            <v>27100</v>
          </cell>
          <cell r="J49">
            <v>24665</v>
          </cell>
          <cell r="K49">
            <v>354907</v>
          </cell>
          <cell r="L49">
            <v>123521</v>
          </cell>
          <cell r="M49">
            <v>161089</v>
          </cell>
          <cell r="N49">
            <v>22038</v>
          </cell>
          <cell r="P49">
            <v>534446</v>
          </cell>
        </row>
        <row r="52">
          <cell r="F52">
            <v>180335</v>
          </cell>
          <cell r="J52">
            <v>432000</v>
          </cell>
          <cell r="L52">
            <v>-2800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9204</v>
          </cell>
        </row>
        <row r="5">
          <cell r="B5">
            <v>180335</v>
          </cell>
          <cell r="E5">
            <v>84771</v>
          </cell>
        </row>
        <row r="6">
          <cell r="B6">
            <v>0</v>
          </cell>
          <cell r="E6">
            <v>5700</v>
          </cell>
        </row>
        <row r="7">
          <cell r="B7">
            <v>0</v>
          </cell>
          <cell r="E7">
            <v>5700</v>
          </cell>
        </row>
        <row r="8">
          <cell r="B8">
            <v>0</v>
          </cell>
          <cell r="E8">
            <v>52460</v>
          </cell>
        </row>
        <row r="9">
          <cell r="B9">
            <v>432000</v>
          </cell>
          <cell r="E9">
            <v>1510</v>
          </cell>
        </row>
        <row r="10">
          <cell r="B10">
            <v>0</v>
          </cell>
          <cell r="E10">
            <v>11010</v>
          </cell>
        </row>
        <row r="11">
          <cell r="B11">
            <v>-2800</v>
          </cell>
          <cell r="E11">
            <v>1360</v>
          </cell>
        </row>
        <row r="14">
          <cell r="E14">
            <v>534446</v>
          </cell>
        </row>
      </sheetData>
      <sheetData sheetId="18">
        <row r="4">
          <cell r="P4">
            <v>534446</v>
          </cell>
        </row>
        <row r="48">
          <cell r="G48">
            <v>7050</v>
          </cell>
          <cell r="H48">
            <v>174199</v>
          </cell>
          <cell r="I48">
            <v>3800</v>
          </cell>
          <cell r="J48">
            <v>4200</v>
          </cell>
          <cell r="K48">
            <v>40140</v>
          </cell>
          <cell r="L48">
            <v>27678</v>
          </cell>
          <cell r="M48">
            <v>0</v>
          </cell>
          <cell r="N48">
            <v>8370</v>
          </cell>
        </row>
        <row r="49">
          <cell r="G49">
            <v>67818</v>
          </cell>
          <cell r="H49">
            <v>1032731</v>
          </cell>
          <cell r="I49">
            <v>30900</v>
          </cell>
          <cell r="J49">
            <v>28865</v>
          </cell>
          <cell r="K49">
            <v>395047</v>
          </cell>
          <cell r="L49">
            <v>151199</v>
          </cell>
          <cell r="M49">
            <v>161089</v>
          </cell>
          <cell r="N49">
            <v>30408</v>
          </cell>
          <cell r="P49">
            <v>498729</v>
          </cell>
        </row>
        <row r="52">
          <cell r="F52">
            <v>177000</v>
          </cell>
          <cell r="H52">
            <v>21000</v>
          </cell>
          <cell r="I52">
            <v>31500</v>
          </cell>
          <cell r="K52">
            <v>220</v>
          </cell>
        </row>
      </sheetData>
      <sheetData sheetId="19">
        <row r="4">
          <cell r="E4">
            <v>7050</v>
          </cell>
        </row>
        <row r="5">
          <cell r="B5">
            <v>177000</v>
          </cell>
          <cell r="E5">
            <v>174199</v>
          </cell>
        </row>
        <row r="6">
          <cell r="B6">
            <v>0</v>
          </cell>
          <cell r="E6">
            <v>3800</v>
          </cell>
        </row>
        <row r="7">
          <cell r="B7">
            <v>21000</v>
          </cell>
          <cell r="E7">
            <v>4200</v>
          </cell>
        </row>
        <row r="8">
          <cell r="B8">
            <v>31500</v>
          </cell>
          <cell r="E8">
            <v>40140</v>
          </cell>
        </row>
        <row r="9">
          <cell r="B9">
            <v>0</v>
          </cell>
          <cell r="E9">
            <v>27678</v>
          </cell>
        </row>
        <row r="10">
          <cell r="B10">
            <v>220</v>
          </cell>
          <cell r="E10">
            <v>0</v>
          </cell>
        </row>
        <row r="11">
          <cell r="B11">
            <v>0</v>
          </cell>
          <cell r="E11">
            <v>8370</v>
          </cell>
        </row>
        <row r="14">
          <cell r="E14">
            <v>498729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498729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498729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498729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82" zoomScaleNormal="82" workbookViewId="0">
      <pane ySplit="3" topLeftCell="A4" activePane="bottomLeft" state="frozen"/>
      <selection pane="bottomLeft" activeCell="AA12" sqref="AA12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3" t="str">
        <f>'[1]08分類帳'!A1:I1</f>
        <v>嘉義縣大林鎮三和國民小學</v>
      </c>
      <c r="B1" s="63"/>
      <c r="C1" s="63"/>
      <c r="D1" s="63"/>
      <c r="E1" s="63"/>
      <c r="F1" s="63"/>
      <c r="G1" s="63"/>
      <c r="H1" s="63"/>
      <c r="I1" s="64" t="s">
        <v>35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13" customFormat="1" ht="23.1" customHeight="1" x14ac:dyDescent="0.25">
      <c r="A2" s="57" t="s">
        <v>36</v>
      </c>
      <c r="B2" s="65" t="s">
        <v>37</v>
      </c>
      <c r="C2" s="57" t="s">
        <v>38</v>
      </c>
      <c r="D2" s="57"/>
      <c r="E2" s="57"/>
      <c r="F2" s="57"/>
      <c r="G2" s="57"/>
      <c r="H2" s="57"/>
      <c r="I2" s="57"/>
      <c r="J2" s="67"/>
      <c r="K2" s="67"/>
      <c r="L2" s="68" t="s">
        <v>39</v>
      </c>
      <c r="M2" s="57"/>
      <c r="N2" s="57"/>
      <c r="O2" s="57"/>
      <c r="P2" s="57"/>
      <c r="Q2" s="57"/>
      <c r="R2" s="57"/>
      <c r="S2" s="57"/>
      <c r="T2" s="57"/>
      <c r="U2" s="57"/>
    </row>
    <row r="3" spans="1:21" s="20" customFormat="1" ht="44.1" customHeight="1" x14ac:dyDescent="0.25">
      <c r="A3" s="57"/>
      <c r="B3" s="66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6600</v>
      </c>
      <c r="M10" s="28">
        <f>'[1]02結算'!E5</f>
        <v>2020</v>
      </c>
      <c r="N10" s="28">
        <f>'[1]02結算'!E6</f>
        <v>0</v>
      </c>
      <c r="O10" s="28">
        <f>'[1]02結算'!E7</f>
        <v>0</v>
      </c>
      <c r="P10" s="28">
        <f>'[1]02結算'!E8</f>
        <v>34068</v>
      </c>
      <c r="Q10" s="28">
        <f>'[1]02結算'!E9</f>
        <v>34784</v>
      </c>
      <c r="R10" s="28">
        <f>'[1]02結算'!E10</f>
        <v>5500</v>
      </c>
      <c r="S10" s="28">
        <f>'[1]02結算'!E11</f>
        <v>3793</v>
      </c>
      <c r="T10" s="21">
        <f>'[1]02結算'!E14</f>
        <v>96626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96626</v>
      </c>
      <c r="D11" s="28">
        <f>'[1]03結算'!B5</f>
        <v>180335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432000</v>
      </c>
      <c r="I11" s="28">
        <f>'[1]03結算'!B10</f>
        <v>0</v>
      </c>
      <c r="J11" s="25">
        <f>'[1]03結算'!B11</f>
        <v>-2800</v>
      </c>
      <c r="K11" s="26">
        <f t="shared" si="0"/>
        <v>706161</v>
      </c>
      <c r="L11" s="37">
        <f>'[1]03結算'!E4</f>
        <v>9204</v>
      </c>
      <c r="M11" s="28">
        <f>'[1]03結算'!E5</f>
        <v>84771</v>
      </c>
      <c r="N11" s="28">
        <f>'[1]03結算'!E6</f>
        <v>5700</v>
      </c>
      <c r="O11" s="28">
        <f>'[1]03結算'!E7</f>
        <v>5700</v>
      </c>
      <c r="P11" s="28">
        <f>'[1]03結算'!E8</f>
        <v>52460</v>
      </c>
      <c r="Q11" s="28">
        <f>'[1]03結算'!E9</f>
        <v>1510</v>
      </c>
      <c r="R11" s="28">
        <f>'[1]03結算'!E10</f>
        <v>11010</v>
      </c>
      <c r="S11" s="28">
        <f>'[1]03結算'!E11</f>
        <v>1360</v>
      </c>
      <c r="T11" s="38">
        <f>'[1]03結算'!E14</f>
        <v>534446</v>
      </c>
      <c r="U11" s="35">
        <f t="shared" si="1"/>
        <v>706161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534446</v>
      </c>
      <c r="D12" s="28">
        <f>'[1]04結算'!B5</f>
        <v>177000</v>
      </c>
      <c r="E12" s="28">
        <f>'[1]04結算'!B6</f>
        <v>0</v>
      </c>
      <c r="F12" s="28">
        <f>'[1]04結算'!B7</f>
        <v>21000</v>
      </c>
      <c r="G12" s="28">
        <f>'[1]04結算'!B8</f>
        <v>31500</v>
      </c>
      <c r="H12" s="28">
        <f>'[1]04結算'!B9</f>
        <v>0</v>
      </c>
      <c r="I12" s="28">
        <f>'[1]04結算'!B10</f>
        <v>220</v>
      </c>
      <c r="J12" s="25">
        <f>'[1]04結算'!B11</f>
        <v>0</v>
      </c>
      <c r="K12" s="26">
        <f t="shared" si="0"/>
        <v>764166</v>
      </c>
      <c r="L12" s="27">
        <f>'[1]04結算'!E4</f>
        <v>7050</v>
      </c>
      <c r="M12" s="36">
        <f>'[1]04結算'!E5</f>
        <v>174199</v>
      </c>
      <c r="N12" s="36">
        <f>'[1]04結算'!E6</f>
        <v>3800</v>
      </c>
      <c r="O12" s="36">
        <f>'[1]04結算'!E7</f>
        <v>4200</v>
      </c>
      <c r="P12" s="36">
        <f>'[1]04結算'!E8</f>
        <v>40140</v>
      </c>
      <c r="Q12" s="36">
        <f>'[1]04結算'!E9</f>
        <v>27678</v>
      </c>
      <c r="R12" s="36">
        <f>'[1]04結算'!E10</f>
        <v>0</v>
      </c>
      <c r="S12" s="36">
        <f>'[1]04結算'!E11</f>
        <v>8370</v>
      </c>
      <c r="T12" s="38">
        <f>'[1]04結算'!E14</f>
        <v>498729</v>
      </c>
      <c r="U12" s="35">
        <f>SUM(L12:T12)</f>
        <v>764166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498729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498729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498729</v>
      </c>
      <c r="U13" s="35">
        <f>SUM(L13:T13)</f>
        <v>498729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498729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498729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498729</v>
      </c>
      <c r="U14" s="35">
        <f>SUM(L14:T14)</f>
        <v>498729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498729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498729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498729</v>
      </c>
      <c r="U15" s="35">
        <f>SUM(L15:T15)</f>
        <v>498729</v>
      </c>
    </row>
    <row r="16" spans="1:21" s="13" customFormat="1" ht="39.6" customHeight="1" x14ac:dyDescent="0.25">
      <c r="A16" s="56" t="s">
        <v>64</v>
      </c>
      <c r="B16" s="19" t="s">
        <v>65</v>
      </c>
      <c r="C16" s="35">
        <f>C4</f>
        <v>426696</v>
      </c>
      <c r="D16" s="40">
        <f t="shared" ref="D16:J16" si="3">SUM(D4:D15)</f>
        <v>1312563</v>
      </c>
      <c r="E16" s="40">
        <f t="shared" si="3"/>
        <v>0</v>
      </c>
      <c r="F16" s="40">
        <f t="shared" si="3"/>
        <v>110600</v>
      </c>
      <c r="G16" s="40">
        <f t="shared" si="3"/>
        <v>132300</v>
      </c>
      <c r="H16" s="40">
        <f t="shared" si="3"/>
        <v>432000</v>
      </c>
      <c r="I16" s="40">
        <f t="shared" si="3"/>
        <v>2397</v>
      </c>
      <c r="J16" s="40">
        <f t="shared" si="3"/>
        <v>-19770</v>
      </c>
      <c r="K16" s="39">
        <f>SUM(C16:J16)</f>
        <v>2396786</v>
      </c>
      <c r="L16" s="41">
        <f>SUM(L4:L15)</f>
        <v>67818</v>
      </c>
      <c r="M16" s="40">
        <f t="shared" ref="M16:S16" si="4">SUM(M4:M15)</f>
        <v>1032731</v>
      </c>
      <c r="N16" s="40">
        <f t="shared" si="4"/>
        <v>30900</v>
      </c>
      <c r="O16" s="40">
        <f t="shared" si="4"/>
        <v>28865</v>
      </c>
      <c r="P16" s="40">
        <f t="shared" si="4"/>
        <v>395047</v>
      </c>
      <c r="Q16" s="40">
        <f t="shared" si="4"/>
        <v>151199</v>
      </c>
      <c r="R16" s="40">
        <f t="shared" si="4"/>
        <v>161089</v>
      </c>
      <c r="S16" s="40">
        <f t="shared" si="4"/>
        <v>30408</v>
      </c>
      <c r="T16" s="35">
        <f>T15</f>
        <v>498729</v>
      </c>
      <c r="U16" s="35">
        <f>SUM(L16:T16)</f>
        <v>2396786</v>
      </c>
    </row>
    <row r="17" spans="1:21" s="13" customFormat="1" ht="41.45" customHeight="1" x14ac:dyDescent="0.25">
      <c r="A17" s="57"/>
      <c r="B17" s="18" t="s">
        <v>9</v>
      </c>
      <c r="C17" s="42">
        <f>C16/K16</f>
        <v>0.17802840971200601</v>
      </c>
      <c r="D17" s="42">
        <f>D16/K16</f>
        <v>0.54763462403401886</v>
      </c>
      <c r="E17" s="42">
        <f>E16/K16</f>
        <v>0</v>
      </c>
      <c r="F17" s="42">
        <f>F16/K16</f>
        <v>4.6145129352391075E-2</v>
      </c>
      <c r="G17" s="42">
        <f>G16/K16</f>
        <v>5.519892055444249E-2</v>
      </c>
      <c r="H17" s="42">
        <f>H16/K16</f>
        <v>0.18024137323899589</v>
      </c>
      <c r="I17" s="42">
        <f>I16/K16</f>
        <v>1.0000892862358174E-3</v>
      </c>
      <c r="J17" s="42">
        <f>J16/K16</f>
        <v>-8.2485461780901596E-3</v>
      </c>
      <c r="K17" s="43">
        <f>(C16+D16+E16+F16+G16+H16+I16+J16)/K16</f>
        <v>1</v>
      </c>
      <c r="L17" s="44">
        <f>L16/(U16-T16)</f>
        <v>3.5730223064955373E-2</v>
      </c>
      <c r="M17" s="42">
        <f>M16/(U16-T16)</f>
        <v>0.54409904444387081</v>
      </c>
      <c r="N17" s="42">
        <f>N16/(U16-T16)</f>
        <v>1.6279806138593308E-2</v>
      </c>
      <c r="O17" s="42">
        <f>O16/(U16-T16)</f>
        <v>1.5207657093543556E-2</v>
      </c>
      <c r="P17" s="42">
        <f>P16/(U16-T16)</f>
        <v>0.20813231636352333</v>
      </c>
      <c r="Q17" s="42">
        <f>Q16/(U16-T16)</f>
        <v>7.9659883765345302E-2</v>
      </c>
      <c r="R17" s="42">
        <f>R16/(U16-T16)</f>
        <v>8.4870475438830334E-2</v>
      </c>
      <c r="S17" s="42">
        <f>S16/(U16-T16)</f>
        <v>1.6020593691338035E-2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8" t="s">
        <v>92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34.35" customHeight="1" x14ac:dyDescent="0.25">
      <c r="A19" s="60" t="s">
        <v>68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133.35" customHeight="1" x14ac:dyDescent="0.25">
      <c r="A20" s="61" t="s">
        <v>69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AB86-02FD-46E3-A767-0B57C25E3D2E}">
  <dimension ref="A1:H17"/>
  <sheetViews>
    <sheetView tabSelected="1" zoomScale="98" zoomScaleNormal="98" workbookViewId="0">
      <pane ySplit="3" topLeftCell="A4" activePane="bottomLeft" state="frozen"/>
      <selection pane="bottomLeft" activeCell="M8" sqref="M8"/>
    </sheetView>
  </sheetViews>
  <sheetFormatPr defaultColWidth="8.875" defaultRowHeight="16.5" x14ac:dyDescent="0.25"/>
  <cols>
    <col min="1" max="1" width="13.875" style="1" customWidth="1"/>
    <col min="2" max="2" width="12" style="11" customWidth="1"/>
    <col min="3" max="3" width="44.125" style="1" customWidth="1"/>
    <col min="4" max="4" width="14.875" style="1" customWidth="1"/>
    <col min="5" max="5" width="13.125" style="11" customWidth="1"/>
    <col min="6" max="6" width="11.125" style="1" customWidth="1"/>
    <col min="7" max="7" width="14.375" style="11" customWidth="1"/>
    <col min="8" max="8" width="12.375" style="1" customWidth="1"/>
    <col min="9" max="256" width="8.875" style="1"/>
    <col min="257" max="257" width="13.875" style="1" customWidth="1"/>
    <col min="258" max="258" width="12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125" style="1" customWidth="1"/>
    <col min="263" max="263" width="14.375" style="1" customWidth="1"/>
    <col min="264" max="264" width="12.375" style="1" customWidth="1"/>
    <col min="265" max="512" width="8.875" style="1"/>
    <col min="513" max="513" width="13.875" style="1" customWidth="1"/>
    <col min="514" max="514" width="12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125" style="1" customWidth="1"/>
    <col min="519" max="519" width="14.375" style="1" customWidth="1"/>
    <col min="520" max="520" width="12.375" style="1" customWidth="1"/>
    <col min="521" max="768" width="8.875" style="1"/>
    <col min="769" max="769" width="13.875" style="1" customWidth="1"/>
    <col min="770" max="770" width="12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125" style="1" customWidth="1"/>
    <col min="775" max="775" width="14.375" style="1" customWidth="1"/>
    <col min="776" max="776" width="12.375" style="1" customWidth="1"/>
    <col min="777" max="1024" width="8.875" style="1"/>
    <col min="1025" max="1025" width="13.875" style="1" customWidth="1"/>
    <col min="1026" max="1026" width="12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125" style="1" customWidth="1"/>
    <col min="1031" max="1031" width="14.375" style="1" customWidth="1"/>
    <col min="1032" max="1032" width="12.375" style="1" customWidth="1"/>
    <col min="1033" max="1280" width="8.875" style="1"/>
    <col min="1281" max="1281" width="13.875" style="1" customWidth="1"/>
    <col min="1282" max="1282" width="12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125" style="1" customWidth="1"/>
    <col min="1287" max="1287" width="14.375" style="1" customWidth="1"/>
    <col min="1288" max="1288" width="12.375" style="1" customWidth="1"/>
    <col min="1289" max="1536" width="8.875" style="1"/>
    <col min="1537" max="1537" width="13.875" style="1" customWidth="1"/>
    <col min="1538" max="1538" width="12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125" style="1" customWidth="1"/>
    <col min="1543" max="1543" width="14.375" style="1" customWidth="1"/>
    <col min="1544" max="1544" width="12.375" style="1" customWidth="1"/>
    <col min="1545" max="1792" width="8.875" style="1"/>
    <col min="1793" max="1793" width="13.875" style="1" customWidth="1"/>
    <col min="1794" max="1794" width="12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125" style="1" customWidth="1"/>
    <col min="1799" max="1799" width="14.375" style="1" customWidth="1"/>
    <col min="1800" max="1800" width="12.375" style="1" customWidth="1"/>
    <col min="1801" max="2048" width="8.875" style="1"/>
    <col min="2049" max="2049" width="13.875" style="1" customWidth="1"/>
    <col min="2050" max="2050" width="12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125" style="1" customWidth="1"/>
    <col min="2055" max="2055" width="14.375" style="1" customWidth="1"/>
    <col min="2056" max="2056" width="12.375" style="1" customWidth="1"/>
    <col min="2057" max="2304" width="8.875" style="1"/>
    <col min="2305" max="2305" width="13.875" style="1" customWidth="1"/>
    <col min="2306" max="2306" width="12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125" style="1" customWidth="1"/>
    <col min="2311" max="2311" width="14.375" style="1" customWidth="1"/>
    <col min="2312" max="2312" width="12.375" style="1" customWidth="1"/>
    <col min="2313" max="2560" width="8.875" style="1"/>
    <col min="2561" max="2561" width="13.875" style="1" customWidth="1"/>
    <col min="2562" max="2562" width="12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125" style="1" customWidth="1"/>
    <col min="2567" max="2567" width="14.375" style="1" customWidth="1"/>
    <col min="2568" max="2568" width="12.375" style="1" customWidth="1"/>
    <col min="2569" max="2816" width="8.875" style="1"/>
    <col min="2817" max="2817" width="13.875" style="1" customWidth="1"/>
    <col min="2818" max="2818" width="12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125" style="1" customWidth="1"/>
    <col min="2823" max="2823" width="14.375" style="1" customWidth="1"/>
    <col min="2824" max="2824" width="12.375" style="1" customWidth="1"/>
    <col min="2825" max="3072" width="8.875" style="1"/>
    <col min="3073" max="3073" width="13.875" style="1" customWidth="1"/>
    <col min="3074" max="3074" width="12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125" style="1" customWidth="1"/>
    <col min="3079" max="3079" width="14.375" style="1" customWidth="1"/>
    <col min="3080" max="3080" width="12.375" style="1" customWidth="1"/>
    <col min="3081" max="3328" width="8.875" style="1"/>
    <col min="3329" max="3329" width="13.875" style="1" customWidth="1"/>
    <col min="3330" max="3330" width="12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125" style="1" customWidth="1"/>
    <col min="3335" max="3335" width="14.375" style="1" customWidth="1"/>
    <col min="3336" max="3336" width="12.375" style="1" customWidth="1"/>
    <col min="3337" max="3584" width="8.875" style="1"/>
    <col min="3585" max="3585" width="13.875" style="1" customWidth="1"/>
    <col min="3586" max="3586" width="12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125" style="1" customWidth="1"/>
    <col min="3591" max="3591" width="14.375" style="1" customWidth="1"/>
    <col min="3592" max="3592" width="12.375" style="1" customWidth="1"/>
    <col min="3593" max="3840" width="8.875" style="1"/>
    <col min="3841" max="3841" width="13.875" style="1" customWidth="1"/>
    <col min="3842" max="3842" width="12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125" style="1" customWidth="1"/>
    <col min="3847" max="3847" width="14.375" style="1" customWidth="1"/>
    <col min="3848" max="3848" width="12.375" style="1" customWidth="1"/>
    <col min="3849" max="4096" width="8.875" style="1"/>
    <col min="4097" max="4097" width="13.875" style="1" customWidth="1"/>
    <col min="4098" max="4098" width="12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125" style="1" customWidth="1"/>
    <col min="4103" max="4103" width="14.375" style="1" customWidth="1"/>
    <col min="4104" max="4104" width="12.375" style="1" customWidth="1"/>
    <col min="4105" max="4352" width="8.875" style="1"/>
    <col min="4353" max="4353" width="13.875" style="1" customWidth="1"/>
    <col min="4354" max="4354" width="12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125" style="1" customWidth="1"/>
    <col min="4359" max="4359" width="14.375" style="1" customWidth="1"/>
    <col min="4360" max="4360" width="12.375" style="1" customWidth="1"/>
    <col min="4361" max="4608" width="8.875" style="1"/>
    <col min="4609" max="4609" width="13.875" style="1" customWidth="1"/>
    <col min="4610" max="4610" width="12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125" style="1" customWidth="1"/>
    <col min="4615" max="4615" width="14.375" style="1" customWidth="1"/>
    <col min="4616" max="4616" width="12.375" style="1" customWidth="1"/>
    <col min="4617" max="4864" width="8.875" style="1"/>
    <col min="4865" max="4865" width="13.875" style="1" customWidth="1"/>
    <col min="4866" max="4866" width="12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125" style="1" customWidth="1"/>
    <col min="4871" max="4871" width="14.375" style="1" customWidth="1"/>
    <col min="4872" max="4872" width="12.375" style="1" customWidth="1"/>
    <col min="4873" max="5120" width="8.875" style="1"/>
    <col min="5121" max="5121" width="13.875" style="1" customWidth="1"/>
    <col min="5122" max="5122" width="12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125" style="1" customWidth="1"/>
    <col min="5127" max="5127" width="14.375" style="1" customWidth="1"/>
    <col min="5128" max="5128" width="12.375" style="1" customWidth="1"/>
    <col min="5129" max="5376" width="8.875" style="1"/>
    <col min="5377" max="5377" width="13.875" style="1" customWidth="1"/>
    <col min="5378" max="5378" width="12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125" style="1" customWidth="1"/>
    <col min="5383" max="5383" width="14.375" style="1" customWidth="1"/>
    <col min="5384" max="5384" width="12.375" style="1" customWidth="1"/>
    <col min="5385" max="5632" width="8.875" style="1"/>
    <col min="5633" max="5633" width="13.875" style="1" customWidth="1"/>
    <col min="5634" max="5634" width="12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125" style="1" customWidth="1"/>
    <col min="5639" max="5639" width="14.375" style="1" customWidth="1"/>
    <col min="5640" max="5640" width="12.375" style="1" customWidth="1"/>
    <col min="5641" max="5888" width="8.875" style="1"/>
    <col min="5889" max="5889" width="13.875" style="1" customWidth="1"/>
    <col min="5890" max="5890" width="12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125" style="1" customWidth="1"/>
    <col min="5895" max="5895" width="14.375" style="1" customWidth="1"/>
    <col min="5896" max="5896" width="12.375" style="1" customWidth="1"/>
    <col min="5897" max="6144" width="8.875" style="1"/>
    <col min="6145" max="6145" width="13.875" style="1" customWidth="1"/>
    <col min="6146" max="6146" width="12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125" style="1" customWidth="1"/>
    <col min="6151" max="6151" width="14.375" style="1" customWidth="1"/>
    <col min="6152" max="6152" width="12.375" style="1" customWidth="1"/>
    <col min="6153" max="6400" width="8.875" style="1"/>
    <col min="6401" max="6401" width="13.875" style="1" customWidth="1"/>
    <col min="6402" max="6402" width="12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125" style="1" customWidth="1"/>
    <col min="6407" max="6407" width="14.375" style="1" customWidth="1"/>
    <col min="6408" max="6408" width="12.375" style="1" customWidth="1"/>
    <col min="6409" max="6656" width="8.875" style="1"/>
    <col min="6657" max="6657" width="13.875" style="1" customWidth="1"/>
    <col min="6658" max="6658" width="12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125" style="1" customWidth="1"/>
    <col min="6663" max="6663" width="14.375" style="1" customWidth="1"/>
    <col min="6664" max="6664" width="12.375" style="1" customWidth="1"/>
    <col min="6665" max="6912" width="8.875" style="1"/>
    <col min="6913" max="6913" width="13.875" style="1" customWidth="1"/>
    <col min="6914" max="6914" width="12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125" style="1" customWidth="1"/>
    <col min="6919" max="6919" width="14.375" style="1" customWidth="1"/>
    <col min="6920" max="6920" width="12.375" style="1" customWidth="1"/>
    <col min="6921" max="7168" width="8.875" style="1"/>
    <col min="7169" max="7169" width="13.875" style="1" customWidth="1"/>
    <col min="7170" max="7170" width="12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125" style="1" customWidth="1"/>
    <col min="7175" max="7175" width="14.375" style="1" customWidth="1"/>
    <col min="7176" max="7176" width="12.375" style="1" customWidth="1"/>
    <col min="7177" max="7424" width="8.875" style="1"/>
    <col min="7425" max="7425" width="13.875" style="1" customWidth="1"/>
    <col min="7426" max="7426" width="12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125" style="1" customWidth="1"/>
    <col min="7431" max="7431" width="14.375" style="1" customWidth="1"/>
    <col min="7432" max="7432" width="12.375" style="1" customWidth="1"/>
    <col min="7433" max="7680" width="8.875" style="1"/>
    <col min="7681" max="7681" width="13.875" style="1" customWidth="1"/>
    <col min="7682" max="7682" width="12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125" style="1" customWidth="1"/>
    <col min="7687" max="7687" width="14.375" style="1" customWidth="1"/>
    <col min="7688" max="7688" width="12.375" style="1" customWidth="1"/>
    <col min="7689" max="7936" width="8.875" style="1"/>
    <col min="7937" max="7937" width="13.875" style="1" customWidth="1"/>
    <col min="7938" max="7938" width="12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125" style="1" customWidth="1"/>
    <col min="7943" max="7943" width="14.375" style="1" customWidth="1"/>
    <col min="7944" max="7944" width="12.375" style="1" customWidth="1"/>
    <col min="7945" max="8192" width="8.875" style="1"/>
    <col min="8193" max="8193" width="13.875" style="1" customWidth="1"/>
    <col min="8194" max="8194" width="12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125" style="1" customWidth="1"/>
    <col min="8199" max="8199" width="14.375" style="1" customWidth="1"/>
    <col min="8200" max="8200" width="12.375" style="1" customWidth="1"/>
    <col min="8201" max="8448" width="8.875" style="1"/>
    <col min="8449" max="8449" width="13.875" style="1" customWidth="1"/>
    <col min="8450" max="8450" width="12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125" style="1" customWidth="1"/>
    <col min="8455" max="8455" width="14.375" style="1" customWidth="1"/>
    <col min="8456" max="8456" width="12.375" style="1" customWidth="1"/>
    <col min="8457" max="8704" width="8.875" style="1"/>
    <col min="8705" max="8705" width="13.875" style="1" customWidth="1"/>
    <col min="8706" max="8706" width="12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125" style="1" customWidth="1"/>
    <col min="8711" max="8711" width="14.375" style="1" customWidth="1"/>
    <col min="8712" max="8712" width="12.375" style="1" customWidth="1"/>
    <col min="8713" max="8960" width="8.875" style="1"/>
    <col min="8961" max="8961" width="13.875" style="1" customWidth="1"/>
    <col min="8962" max="8962" width="12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125" style="1" customWidth="1"/>
    <col min="8967" max="8967" width="14.375" style="1" customWidth="1"/>
    <col min="8968" max="8968" width="12.375" style="1" customWidth="1"/>
    <col min="8969" max="9216" width="8.875" style="1"/>
    <col min="9217" max="9217" width="13.875" style="1" customWidth="1"/>
    <col min="9218" max="9218" width="12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125" style="1" customWidth="1"/>
    <col min="9223" max="9223" width="14.375" style="1" customWidth="1"/>
    <col min="9224" max="9224" width="12.375" style="1" customWidth="1"/>
    <col min="9225" max="9472" width="8.875" style="1"/>
    <col min="9473" max="9473" width="13.875" style="1" customWidth="1"/>
    <col min="9474" max="9474" width="12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125" style="1" customWidth="1"/>
    <col min="9479" max="9479" width="14.375" style="1" customWidth="1"/>
    <col min="9480" max="9480" width="12.375" style="1" customWidth="1"/>
    <col min="9481" max="9728" width="8.875" style="1"/>
    <col min="9729" max="9729" width="13.875" style="1" customWidth="1"/>
    <col min="9730" max="9730" width="12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125" style="1" customWidth="1"/>
    <col min="9735" max="9735" width="14.375" style="1" customWidth="1"/>
    <col min="9736" max="9736" width="12.375" style="1" customWidth="1"/>
    <col min="9737" max="9984" width="8.875" style="1"/>
    <col min="9985" max="9985" width="13.875" style="1" customWidth="1"/>
    <col min="9986" max="9986" width="12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125" style="1" customWidth="1"/>
    <col min="9991" max="9991" width="14.375" style="1" customWidth="1"/>
    <col min="9992" max="9992" width="12.375" style="1" customWidth="1"/>
    <col min="9993" max="10240" width="8.875" style="1"/>
    <col min="10241" max="10241" width="13.875" style="1" customWidth="1"/>
    <col min="10242" max="10242" width="12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125" style="1" customWidth="1"/>
    <col min="10247" max="10247" width="14.375" style="1" customWidth="1"/>
    <col min="10248" max="10248" width="12.375" style="1" customWidth="1"/>
    <col min="10249" max="10496" width="8.875" style="1"/>
    <col min="10497" max="10497" width="13.875" style="1" customWidth="1"/>
    <col min="10498" max="10498" width="12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125" style="1" customWidth="1"/>
    <col min="10503" max="10503" width="14.375" style="1" customWidth="1"/>
    <col min="10504" max="10504" width="12.375" style="1" customWidth="1"/>
    <col min="10505" max="10752" width="8.875" style="1"/>
    <col min="10753" max="10753" width="13.875" style="1" customWidth="1"/>
    <col min="10754" max="10754" width="12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125" style="1" customWidth="1"/>
    <col min="10759" max="10759" width="14.375" style="1" customWidth="1"/>
    <col min="10760" max="10760" width="12.375" style="1" customWidth="1"/>
    <col min="10761" max="11008" width="8.875" style="1"/>
    <col min="11009" max="11009" width="13.875" style="1" customWidth="1"/>
    <col min="11010" max="11010" width="12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125" style="1" customWidth="1"/>
    <col min="11015" max="11015" width="14.375" style="1" customWidth="1"/>
    <col min="11016" max="11016" width="12.375" style="1" customWidth="1"/>
    <col min="11017" max="11264" width="8.875" style="1"/>
    <col min="11265" max="11265" width="13.875" style="1" customWidth="1"/>
    <col min="11266" max="11266" width="12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125" style="1" customWidth="1"/>
    <col min="11271" max="11271" width="14.375" style="1" customWidth="1"/>
    <col min="11272" max="11272" width="12.375" style="1" customWidth="1"/>
    <col min="11273" max="11520" width="8.875" style="1"/>
    <col min="11521" max="11521" width="13.875" style="1" customWidth="1"/>
    <col min="11522" max="11522" width="12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125" style="1" customWidth="1"/>
    <col min="11527" max="11527" width="14.375" style="1" customWidth="1"/>
    <col min="11528" max="11528" width="12.375" style="1" customWidth="1"/>
    <col min="11529" max="11776" width="8.875" style="1"/>
    <col min="11777" max="11777" width="13.875" style="1" customWidth="1"/>
    <col min="11778" max="11778" width="12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125" style="1" customWidth="1"/>
    <col min="11783" max="11783" width="14.375" style="1" customWidth="1"/>
    <col min="11784" max="11784" width="12.375" style="1" customWidth="1"/>
    <col min="11785" max="12032" width="8.875" style="1"/>
    <col min="12033" max="12033" width="13.875" style="1" customWidth="1"/>
    <col min="12034" max="12034" width="12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125" style="1" customWidth="1"/>
    <col min="12039" max="12039" width="14.375" style="1" customWidth="1"/>
    <col min="12040" max="12040" width="12.375" style="1" customWidth="1"/>
    <col min="12041" max="12288" width="8.875" style="1"/>
    <col min="12289" max="12289" width="13.875" style="1" customWidth="1"/>
    <col min="12290" max="12290" width="12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125" style="1" customWidth="1"/>
    <col min="12295" max="12295" width="14.375" style="1" customWidth="1"/>
    <col min="12296" max="12296" width="12.375" style="1" customWidth="1"/>
    <col min="12297" max="12544" width="8.875" style="1"/>
    <col min="12545" max="12545" width="13.875" style="1" customWidth="1"/>
    <col min="12546" max="12546" width="12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125" style="1" customWidth="1"/>
    <col min="12551" max="12551" width="14.375" style="1" customWidth="1"/>
    <col min="12552" max="12552" width="12.375" style="1" customWidth="1"/>
    <col min="12553" max="12800" width="8.875" style="1"/>
    <col min="12801" max="12801" width="13.875" style="1" customWidth="1"/>
    <col min="12802" max="12802" width="12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125" style="1" customWidth="1"/>
    <col min="12807" max="12807" width="14.375" style="1" customWidth="1"/>
    <col min="12808" max="12808" width="12.375" style="1" customWidth="1"/>
    <col min="12809" max="13056" width="8.875" style="1"/>
    <col min="13057" max="13057" width="13.875" style="1" customWidth="1"/>
    <col min="13058" max="13058" width="12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125" style="1" customWidth="1"/>
    <col min="13063" max="13063" width="14.375" style="1" customWidth="1"/>
    <col min="13064" max="13064" width="12.375" style="1" customWidth="1"/>
    <col min="13065" max="13312" width="8.875" style="1"/>
    <col min="13313" max="13313" width="13.875" style="1" customWidth="1"/>
    <col min="13314" max="13314" width="12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125" style="1" customWidth="1"/>
    <col min="13319" max="13319" width="14.375" style="1" customWidth="1"/>
    <col min="13320" max="13320" width="12.375" style="1" customWidth="1"/>
    <col min="13321" max="13568" width="8.875" style="1"/>
    <col min="13569" max="13569" width="13.875" style="1" customWidth="1"/>
    <col min="13570" max="13570" width="12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125" style="1" customWidth="1"/>
    <col min="13575" max="13575" width="14.375" style="1" customWidth="1"/>
    <col min="13576" max="13576" width="12.375" style="1" customWidth="1"/>
    <col min="13577" max="13824" width="8.875" style="1"/>
    <col min="13825" max="13825" width="13.875" style="1" customWidth="1"/>
    <col min="13826" max="13826" width="12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125" style="1" customWidth="1"/>
    <col min="13831" max="13831" width="14.375" style="1" customWidth="1"/>
    <col min="13832" max="13832" width="12.375" style="1" customWidth="1"/>
    <col min="13833" max="14080" width="8.875" style="1"/>
    <col min="14081" max="14081" width="13.875" style="1" customWidth="1"/>
    <col min="14082" max="14082" width="12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125" style="1" customWidth="1"/>
    <col min="14087" max="14087" width="14.375" style="1" customWidth="1"/>
    <col min="14088" max="14088" width="12.375" style="1" customWidth="1"/>
    <col min="14089" max="14336" width="8.875" style="1"/>
    <col min="14337" max="14337" width="13.875" style="1" customWidth="1"/>
    <col min="14338" max="14338" width="12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125" style="1" customWidth="1"/>
    <col min="14343" max="14343" width="14.375" style="1" customWidth="1"/>
    <col min="14344" max="14344" width="12.375" style="1" customWidth="1"/>
    <col min="14345" max="14592" width="8.875" style="1"/>
    <col min="14593" max="14593" width="13.875" style="1" customWidth="1"/>
    <col min="14594" max="14594" width="12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125" style="1" customWidth="1"/>
    <col min="14599" max="14599" width="14.375" style="1" customWidth="1"/>
    <col min="14600" max="14600" width="12.375" style="1" customWidth="1"/>
    <col min="14601" max="14848" width="8.875" style="1"/>
    <col min="14849" max="14849" width="13.875" style="1" customWidth="1"/>
    <col min="14850" max="14850" width="12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125" style="1" customWidth="1"/>
    <col min="14855" max="14855" width="14.375" style="1" customWidth="1"/>
    <col min="14856" max="14856" width="12.375" style="1" customWidth="1"/>
    <col min="14857" max="15104" width="8.875" style="1"/>
    <col min="15105" max="15105" width="13.875" style="1" customWidth="1"/>
    <col min="15106" max="15106" width="12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125" style="1" customWidth="1"/>
    <col min="15111" max="15111" width="14.375" style="1" customWidth="1"/>
    <col min="15112" max="15112" width="12.375" style="1" customWidth="1"/>
    <col min="15113" max="15360" width="8.875" style="1"/>
    <col min="15361" max="15361" width="13.875" style="1" customWidth="1"/>
    <col min="15362" max="15362" width="12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125" style="1" customWidth="1"/>
    <col min="15367" max="15367" width="14.375" style="1" customWidth="1"/>
    <col min="15368" max="15368" width="12.375" style="1" customWidth="1"/>
    <col min="15369" max="15616" width="8.875" style="1"/>
    <col min="15617" max="15617" width="13.875" style="1" customWidth="1"/>
    <col min="15618" max="15618" width="12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125" style="1" customWidth="1"/>
    <col min="15623" max="15623" width="14.375" style="1" customWidth="1"/>
    <col min="15624" max="15624" width="12.375" style="1" customWidth="1"/>
    <col min="15625" max="15872" width="8.875" style="1"/>
    <col min="15873" max="15873" width="13.875" style="1" customWidth="1"/>
    <col min="15874" max="15874" width="12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125" style="1" customWidth="1"/>
    <col min="15879" max="15879" width="14.375" style="1" customWidth="1"/>
    <col min="15880" max="15880" width="12.375" style="1" customWidth="1"/>
    <col min="15881" max="16128" width="8.875" style="1"/>
    <col min="16129" max="16129" width="13.875" style="1" customWidth="1"/>
    <col min="16130" max="16130" width="12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125" style="1" customWidth="1"/>
    <col min="16135" max="16135" width="14.375" style="1" customWidth="1"/>
    <col min="16136" max="16136" width="12.375" style="1" customWidth="1"/>
    <col min="16137" max="16384" width="8.875" style="1"/>
  </cols>
  <sheetData>
    <row r="1" spans="1:8" ht="25.5" x14ac:dyDescent="0.25">
      <c r="A1" s="81" t="str">
        <f>'[1]03結算'!A1:C1</f>
        <v>嘉義縣大林鎮三和國民小學</v>
      </c>
      <c r="B1" s="81"/>
      <c r="C1" s="81"/>
      <c r="D1" s="82" t="s">
        <v>93</v>
      </c>
      <c r="E1" s="82"/>
      <c r="F1" s="82"/>
      <c r="G1" s="82"/>
      <c r="H1" s="82"/>
    </row>
    <row r="2" spans="1:8" ht="26.1" customHeight="1" x14ac:dyDescent="0.25">
      <c r="A2" s="83" t="s">
        <v>1</v>
      </c>
      <c r="B2" s="84"/>
      <c r="C2" s="85"/>
      <c r="D2" s="83" t="s">
        <v>2</v>
      </c>
      <c r="E2" s="84"/>
      <c r="F2" s="85"/>
      <c r="G2" s="83" t="s">
        <v>3</v>
      </c>
      <c r="H2" s="85"/>
    </row>
    <row r="3" spans="1:8" ht="26.1" customHeight="1" x14ac:dyDescent="0.25">
      <c r="A3" s="55" t="s">
        <v>4</v>
      </c>
      <c r="B3" s="3" t="s">
        <v>5</v>
      </c>
      <c r="C3" s="55" t="s">
        <v>6</v>
      </c>
      <c r="D3" s="55" t="s">
        <v>7</v>
      </c>
      <c r="E3" s="3" t="s">
        <v>8</v>
      </c>
      <c r="F3" s="55" t="s">
        <v>9</v>
      </c>
      <c r="G3" s="3" t="s">
        <v>8</v>
      </c>
      <c r="H3" s="55" t="s">
        <v>9</v>
      </c>
    </row>
    <row r="4" spans="1:8" ht="26.1" customHeight="1" x14ac:dyDescent="0.25">
      <c r="A4" s="55" t="s">
        <v>10</v>
      </c>
      <c r="B4" s="4">
        <f>'[1]04分類帳'!P4</f>
        <v>534446</v>
      </c>
      <c r="C4" s="75" t="s">
        <v>94</v>
      </c>
      <c r="D4" s="55" t="s">
        <v>12</v>
      </c>
      <c r="E4" s="4">
        <f>'[1]04分類帳'!G48</f>
        <v>7050</v>
      </c>
      <c r="F4" s="5">
        <f>E4/E13</f>
        <v>2.6559974683258176E-2</v>
      </c>
      <c r="G4" s="4">
        <f>'[1]04分類帳'!G49</f>
        <v>67818</v>
      </c>
      <c r="H4" s="5">
        <f>G4/G13</f>
        <v>3.5730223064955373E-2</v>
      </c>
    </row>
    <row r="5" spans="1:8" ht="26.1" customHeight="1" x14ac:dyDescent="0.25">
      <c r="A5" s="55" t="s">
        <v>13</v>
      </c>
      <c r="B5" s="4">
        <f>'[1]04分類帳'!F52</f>
        <v>177000</v>
      </c>
      <c r="C5" s="79"/>
      <c r="D5" s="55" t="s">
        <v>14</v>
      </c>
      <c r="E5" s="4">
        <f>'[1]04分類帳'!H48</f>
        <v>174199</v>
      </c>
      <c r="F5" s="5">
        <f>E5/E13</f>
        <v>0.65627248650338876</v>
      </c>
      <c r="G5" s="4">
        <f>'[1]04分類帳'!H49</f>
        <v>1032731</v>
      </c>
      <c r="H5" s="5">
        <f>G5/G13</f>
        <v>0.54409904444387081</v>
      </c>
    </row>
    <row r="6" spans="1:8" ht="29.45" customHeight="1" x14ac:dyDescent="0.25">
      <c r="A6" s="6" t="s">
        <v>15</v>
      </c>
      <c r="B6" s="4">
        <f>'[1]04分類帳'!G52</f>
        <v>0</v>
      </c>
      <c r="C6" s="79"/>
      <c r="D6" s="55" t="s">
        <v>16</v>
      </c>
      <c r="E6" s="4">
        <f>'[1]04分類帳'!I48</f>
        <v>3800</v>
      </c>
      <c r="F6" s="5">
        <f>E6/E13</f>
        <v>1.4316014722890931E-2</v>
      </c>
      <c r="G6" s="4">
        <f>'[1]04分類帳'!I49</f>
        <v>30900</v>
      </c>
      <c r="H6" s="5">
        <f>G6/G13</f>
        <v>1.6279806138593308E-2</v>
      </c>
    </row>
    <row r="7" spans="1:8" ht="31.35" customHeight="1" x14ac:dyDescent="0.25">
      <c r="A7" s="7" t="s">
        <v>17</v>
      </c>
      <c r="B7" s="4">
        <f>'[1]04分類帳'!H52</f>
        <v>21000</v>
      </c>
      <c r="C7" s="79"/>
      <c r="D7" s="55" t="s">
        <v>18</v>
      </c>
      <c r="E7" s="4">
        <f>'[1]04分類帳'!J48</f>
        <v>4200</v>
      </c>
      <c r="F7" s="5">
        <f>E7/E13</f>
        <v>1.5822963641089975E-2</v>
      </c>
      <c r="G7" s="4">
        <f>'[1]04分類帳'!J49</f>
        <v>28865</v>
      </c>
      <c r="H7" s="5">
        <f>G7/G13</f>
        <v>1.5207657093543556E-2</v>
      </c>
    </row>
    <row r="8" spans="1:8" ht="31.35" customHeight="1" x14ac:dyDescent="0.25">
      <c r="A8" s="7" t="s">
        <v>19</v>
      </c>
      <c r="B8" s="4">
        <f>'[1]04分類帳'!I52</f>
        <v>31500</v>
      </c>
      <c r="C8" s="79"/>
      <c r="D8" s="55" t="s">
        <v>20</v>
      </c>
      <c r="E8" s="4">
        <f>'[1]04分類帳'!K48</f>
        <v>40140</v>
      </c>
      <c r="F8" s="5">
        <f>E8/E13</f>
        <v>0.15122232394127419</v>
      </c>
      <c r="G8" s="4">
        <f>'[1]04分類帳'!K49</f>
        <v>395047</v>
      </c>
      <c r="H8" s="5">
        <f>G8/G13</f>
        <v>0.20813231636352333</v>
      </c>
    </row>
    <row r="9" spans="1:8" ht="32.450000000000003" customHeight="1" x14ac:dyDescent="0.25">
      <c r="A9" s="7" t="s">
        <v>21</v>
      </c>
      <c r="B9" s="4">
        <f>'[1]04分類帳'!J52</f>
        <v>0</v>
      </c>
      <c r="C9" s="79"/>
      <c r="D9" s="55" t="s">
        <v>22</v>
      </c>
      <c r="E9" s="4">
        <f>'[1]04分類帳'!L48</f>
        <v>27678</v>
      </c>
      <c r="F9" s="5">
        <f>E9/E13</f>
        <v>0.10427333039478294</v>
      </c>
      <c r="G9" s="4">
        <f>'[1]04分類帳'!L49</f>
        <v>151199</v>
      </c>
      <c r="H9" s="5">
        <f>G9/G13</f>
        <v>7.9659883765345302E-2</v>
      </c>
    </row>
    <row r="10" spans="1:8" ht="30.6" customHeight="1" x14ac:dyDescent="0.25">
      <c r="A10" s="55" t="s">
        <v>75</v>
      </c>
      <c r="B10" s="4">
        <f>'[1]04分類帳'!K52</f>
        <v>220</v>
      </c>
      <c r="C10" s="79"/>
      <c r="D10" s="55" t="s">
        <v>24</v>
      </c>
      <c r="E10" s="4">
        <f>'[1]04分類帳'!M48</f>
        <v>0</v>
      </c>
      <c r="F10" s="5">
        <f>E10/E13</f>
        <v>0</v>
      </c>
      <c r="G10" s="4">
        <f>'[1]04分類帳'!M49</f>
        <v>161089</v>
      </c>
      <c r="H10" s="5">
        <f>G10/G13</f>
        <v>8.4870475438830334E-2</v>
      </c>
    </row>
    <row r="11" spans="1:8" ht="36.6" customHeight="1" x14ac:dyDescent="0.25">
      <c r="A11" s="8" t="s">
        <v>25</v>
      </c>
      <c r="B11" s="4">
        <f>'[1]04分類帳'!L52</f>
        <v>0</v>
      </c>
      <c r="C11" s="79"/>
      <c r="D11" s="55" t="s">
        <v>26</v>
      </c>
      <c r="E11" s="4">
        <f>'[1]04分類帳'!N48</f>
        <v>8370</v>
      </c>
      <c r="F11" s="5">
        <f>E11/E13</f>
        <v>3.1532906113315023E-2</v>
      </c>
      <c r="G11" s="4">
        <f>'[1]04分類帳'!N49</f>
        <v>30408</v>
      </c>
      <c r="H11" s="5">
        <f>G11/G13</f>
        <v>1.6020593691338035E-2</v>
      </c>
    </row>
    <row r="12" spans="1:8" ht="20.45" customHeight="1" x14ac:dyDescent="0.25">
      <c r="A12" s="55"/>
      <c r="B12" s="4"/>
      <c r="C12" s="79" t="s">
        <v>71</v>
      </c>
      <c r="D12" s="8"/>
      <c r="E12" s="4"/>
      <c r="F12" s="5"/>
      <c r="G12" s="4"/>
      <c r="H12" s="5"/>
    </row>
    <row r="13" spans="1:8" ht="33" customHeight="1" x14ac:dyDescent="0.25">
      <c r="A13" s="55"/>
      <c r="B13" s="4"/>
      <c r="C13" s="79"/>
      <c r="D13" s="55" t="s">
        <v>28</v>
      </c>
      <c r="E13" s="4">
        <f>SUM(E4:E12)</f>
        <v>265437</v>
      </c>
      <c r="F13" s="5">
        <f>E13/E13</f>
        <v>1</v>
      </c>
      <c r="G13" s="4">
        <f>SUM(G4:G12)</f>
        <v>1898057</v>
      </c>
      <c r="H13" s="9">
        <f>G13/G13</f>
        <v>1</v>
      </c>
    </row>
    <row r="14" spans="1:8" ht="32.450000000000003" customHeight="1" x14ac:dyDescent="0.25">
      <c r="A14" s="55" t="s">
        <v>29</v>
      </c>
      <c r="B14" s="4">
        <f>SUM(B5:B13)</f>
        <v>229720</v>
      </c>
      <c r="C14" s="79"/>
      <c r="D14" s="55" t="s">
        <v>30</v>
      </c>
      <c r="E14" s="4">
        <f>'[1]04分類帳'!P49</f>
        <v>498729</v>
      </c>
      <c r="F14" s="5"/>
      <c r="G14" s="4">
        <f>E14</f>
        <v>498729</v>
      </c>
      <c r="H14" s="10"/>
    </row>
    <row r="15" spans="1:8" ht="33" customHeight="1" x14ac:dyDescent="0.25">
      <c r="A15" s="55" t="s">
        <v>31</v>
      </c>
      <c r="B15" s="4">
        <f>B14+B4</f>
        <v>764166</v>
      </c>
      <c r="C15" s="69"/>
      <c r="D15" s="55" t="s">
        <v>31</v>
      </c>
      <c r="E15" s="4">
        <f>E13+E14</f>
        <v>764166</v>
      </c>
      <c r="F15" s="9">
        <f>SUM(F4:F11)</f>
        <v>1</v>
      </c>
      <c r="G15" s="4">
        <f>G13+G14</f>
        <v>2396786</v>
      </c>
      <c r="H15" s="9">
        <f>SUM(H4:H11)</f>
        <v>0.99999999999999989</v>
      </c>
    </row>
    <row r="16" spans="1:8" ht="67.349999999999994" customHeight="1" x14ac:dyDescent="0.25">
      <c r="A16" s="55" t="s">
        <v>32</v>
      </c>
      <c r="B16" s="86" t="s">
        <v>95</v>
      </c>
      <c r="C16" s="87"/>
      <c r="D16" s="87"/>
      <c r="E16" s="87"/>
      <c r="F16" s="87"/>
      <c r="G16" s="87"/>
      <c r="H16" s="88"/>
    </row>
    <row r="17" spans="1:8" ht="27.6" customHeight="1" x14ac:dyDescent="0.25">
      <c r="A17" s="71" t="s">
        <v>96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V21" sqref="V2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'[1]08分類帳'!A1:I1</f>
        <v>嘉義縣大林鎮三和國民小學</v>
      </c>
      <c r="B1" s="72"/>
      <c r="C1" s="72"/>
      <c r="D1" s="73" t="s">
        <v>0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70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70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70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70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70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70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70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5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69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70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70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70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'[1]08結算'!A1:C1</f>
        <v>嘉義縣大林鎮三和國民小學</v>
      </c>
      <c r="B1" s="72"/>
      <c r="C1" s="72"/>
      <c r="D1" s="73" t="s">
        <v>70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5" t="s">
        <v>72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79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79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79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79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79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79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79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6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6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6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7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8" t="s">
        <v>34</v>
      </c>
      <c r="B17" s="78"/>
      <c r="C17" s="78"/>
      <c r="D17" s="78"/>
      <c r="E17" s="78"/>
      <c r="F17" s="78"/>
      <c r="G17" s="78"/>
      <c r="H17" s="7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'[1]09結算'!A1:C1</f>
        <v>嘉義縣大林鎮三和國民小學</v>
      </c>
      <c r="B1" s="72"/>
      <c r="C1" s="72"/>
      <c r="D1" s="73" t="s">
        <v>73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5" t="s">
        <v>74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79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79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79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79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79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75</v>
      </c>
      <c r="B10" s="4">
        <f>'[1]10分類帳'!K58</f>
        <v>1000</v>
      </c>
      <c r="C10" s="79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79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79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79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79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69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72" t="str">
        <f>'[1]10結算'!A1:C1</f>
        <v>嘉義縣大林鎮三和國民小學</v>
      </c>
      <c r="B1" s="72"/>
      <c r="C1" s="72"/>
      <c r="D1" s="73" t="s">
        <v>76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5" t="s">
        <v>77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79"/>
      <c r="D5" s="50" t="s">
        <v>78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79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79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79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79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79</v>
      </c>
      <c r="B10" s="4">
        <f>'[1]11分類帳'!K52</f>
        <v>300</v>
      </c>
      <c r="C10" s="79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79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79" t="s">
        <v>80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79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79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69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70" t="s">
        <v>81</v>
      </c>
      <c r="C16" s="80"/>
      <c r="D16" s="80"/>
      <c r="E16" s="80"/>
      <c r="F16" s="80"/>
      <c r="G16" s="80"/>
      <c r="H16" s="80"/>
    </row>
    <row r="17" spans="1:8" ht="27.6" customHeight="1" x14ac:dyDescent="0.25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4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72" t="str">
        <f>'[1]11結算'!A1:C1</f>
        <v>嘉義縣大林鎮三和國民小學</v>
      </c>
      <c r="B1" s="72"/>
      <c r="C1" s="72"/>
      <c r="D1" s="73" t="s">
        <v>82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5" t="s">
        <v>83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79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79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79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79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79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84</v>
      </c>
      <c r="B10" s="4">
        <f>'[1]12分類帳'!K52</f>
        <v>77</v>
      </c>
      <c r="C10" s="79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79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6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6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6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7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8" t="s">
        <v>34</v>
      </c>
      <c r="B17" s="78"/>
      <c r="C17" s="78"/>
      <c r="D17" s="78"/>
      <c r="E17" s="78"/>
      <c r="F17" s="78"/>
      <c r="G17" s="78"/>
      <c r="H17" s="7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zoomScale="74" zoomScaleNormal="74" workbookViewId="0">
      <pane ySplit="3" topLeftCell="A4" activePane="bottomLeft" state="frozen"/>
      <selection pane="bottomLeft" activeCell="S14" sqref="S14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'[1]12結算'!A1:C1</f>
        <v>嘉義縣大林鎮三和國民小學</v>
      </c>
      <c r="B1" s="72"/>
      <c r="C1" s="72"/>
      <c r="D1" s="73" t="s">
        <v>85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5" t="s">
        <v>88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79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79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79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79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79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75</v>
      </c>
      <c r="B10" s="4">
        <f>'[1]01分類帳'!K52</f>
        <v>800</v>
      </c>
      <c r="C10" s="79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79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6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6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6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7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8" t="s">
        <v>34</v>
      </c>
      <c r="B17" s="78"/>
      <c r="C17" s="78"/>
      <c r="D17" s="78"/>
      <c r="E17" s="78"/>
      <c r="F17" s="78"/>
      <c r="G17" s="78"/>
      <c r="H17" s="7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590-5DE1-4421-8CB3-FF759F20DA4E}">
  <dimension ref="A1:H17"/>
  <sheetViews>
    <sheetView zoomScale="69" zoomScaleNormal="69" workbookViewId="0">
      <pane ySplit="3" topLeftCell="A4" activePane="bottomLeft" state="frozen"/>
      <selection pane="bottomLeft" activeCell="N22" sqref="N22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2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'[1]01結算'!A1:C1</f>
        <v>嘉義縣大林鎮三和國民小學</v>
      </c>
      <c r="B1" s="72"/>
      <c r="C1" s="72"/>
      <c r="D1" s="73" t="s">
        <v>86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30" customHeight="1" x14ac:dyDescent="0.25">
      <c r="A4" s="53" t="s">
        <v>10</v>
      </c>
      <c r="B4" s="4">
        <f>'[1]02分類帳'!P4</f>
        <v>183391</v>
      </c>
      <c r="C4" s="75" t="s">
        <v>87</v>
      </c>
      <c r="D4" s="53" t="s">
        <v>12</v>
      </c>
      <c r="E4" s="4">
        <f>'[1]02分類帳'!G48</f>
        <v>6600</v>
      </c>
      <c r="F4" s="5">
        <f>E4/E13</f>
        <v>7.6067538754105921E-2</v>
      </c>
      <c r="G4" s="4">
        <f>'[1]02分類帳'!G49</f>
        <v>51564</v>
      </c>
      <c r="H4" s="5">
        <f>G4/G13</f>
        <v>3.5295929577898628E-2</v>
      </c>
    </row>
    <row r="5" spans="1:8" ht="30" customHeight="1" x14ac:dyDescent="0.25">
      <c r="A5" s="53" t="s">
        <v>13</v>
      </c>
      <c r="B5" s="4">
        <f>'[1]02分類帳'!F52</f>
        <v>0</v>
      </c>
      <c r="C5" s="79"/>
      <c r="D5" s="53" t="s">
        <v>14</v>
      </c>
      <c r="E5" s="4">
        <f>'[1]02分類帳'!H48</f>
        <v>2020</v>
      </c>
      <c r="F5" s="5">
        <f>E5/E13</f>
        <v>2.3281277012620297E-2</v>
      </c>
      <c r="G5" s="4">
        <f>'[1]02分類帳'!H49</f>
        <v>773761</v>
      </c>
      <c r="H5" s="5">
        <f>G5/G13</f>
        <v>0.52964498033753049</v>
      </c>
    </row>
    <row r="6" spans="1:8" ht="30" customHeight="1" x14ac:dyDescent="0.25">
      <c r="A6" s="6" t="s">
        <v>15</v>
      </c>
      <c r="B6" s="4"/>
      <c r="C6" s="79"/>
      <c r="D6" s="53" t="s">
        <v>16</v>
      </c>
      <c r="E6" s="4">
        <f>'[1]02分類帳'!I48</f>
        <v>0</v>
      </c>
      <c r="F6" s="5">
        <f>E6/E13</f>
        <v>0</v>
      </c>
      <c r="G6" s="4">
        <f>'[1]02分類帳'!I49</f>
        <v>21400</v>
      </c>
      <c r="H6" s="5">
        <f>G6/G13</f>
        <v>1.4648454211601712E-2</v>
      </c>
    </row>
    <row r="7" spans="1:8" ht="30.6" customHeight="1" x14ac:dyDescent="0.25">
      <c r="A7" s="7" t="s">
        <v>17</v>
      </c>
      <c r="B7" s="4">
        <f>'[1]02分類帳'!G52</f>
        <v>0</v>
      </c>
      <c r="C7" s="79"/>
      <c r="D7" s="53" t="s">
        <v>18</v>
      </c>
      <c r="E7" s="4">
        <f>'[1]02分類帳'!J48</f>
        <v>0</v>
      </c>
      <c r="F7" s="5">
        <f>E7/E13</f>
        <v>0</v>
      </c>
      <c r="G7" s="4">
        <f>'[1]02分類帳'!J49</f>
        <v>18965</v>
      </c>
      <c r="H7" s="5">
        <f>G7/G13</f>
        <v>1.2981679164627405E-2</v>
      </c>
    </row>
    <row r="8" spans="1:8" ht="30.95" customHeight="1" x14ac:dyDescent="0.25">
      <c r="A8" s="7" t="s">
        <v>19</v>
      </c>
      <c r="B8" s="4">
        <f>'[1]02分類帳'!H52</f>
        <v>0</v>
      </c>
      <c r="C8" s="79"/>
      <c r="D8" s="53" t="s">
        <v>20</v>
      </c>
      <c r="E8" s="4">
        <f>'[1]02分類帳'!K48</f>
        <v>34068</v>
      </c>
      <c r="F8" s="5">
        <f>E8/E13</f>
        <v>0.3926468045871031</v>
      </c>
      <c r="G8" s="4">
        <f>'[1]02分類帳'!K49</f>
        <v>302447</v>
      </c>
      <c r="H8" s="5">
        <f>G8/G13</f>
        <v>0.20702715097833194</v>
      </c>
    </row>
    <row r="9" spans="1:8" ht="30.95" customHeight="1" x14ac:dyDescent="0.25">
      <c r="A9" s="7" t="s">
        <v>21</v>
      </c>
      <c r="B9" s="4">
        <f>'[1]02分類帳'!I52</f>
        <v>0</v>
      </c>
      <c r="C9" s="79"/>
      <c r="D9" s="53" t="s">
        <v>22</v>
      </c>
      <c r="E9" s="4">
        <f>'[1]02分類帳'!L48</f>
        <v>34784</v>
      </c>
      <c r="F9" s="5">
        <f>E9/E13</f>
        <v>0.40089898000345764</v>
      </c>
      <c r="G9" s="4">
        <f>'[1]02分類帳'!L49</f>
        <v>122011</v>
      </c>
      <c r="H9" s="5">
        <f>G9/G13</f>
        <v>8.3517408729520404E-2</v>
      </c>
    </row>
    <row r="10" spans="1:8" ht="30.6" customHeight="1" x14ac:dyDescent="0.25">
      <c r="A10" s="53" t="s">
        <v>23</v>
      </c>
      <c r="B10" s="4">
        <f>'[1]02分類帳'!J52</f>
        <v>0</v>
      </c>
      <c r="C10" s="79"/>
      <c r="D10" s="53" t="s">
        <v>24</v>
      </c>
      <c r="E10" s="4">
        <f>'[1]02分類帳'!M48</f>
        <v>5500</v>
      </c>
      <c r="F10" s="5">
        <f>E10/E13</f>
        <v>6.3389615628421603E-2</v>
      </c>
      <c r="G10" s="4">
        <f>'[1]02分類帳'!M49</f>
        <v>150079</v>
      </c>
      <c r="H10" s="5">
        <f>G10/G13</f>
        <v>0.10273015699172773</v>
      </c>
    </row>
    <row r="11" spans="1:8" ht="33.6" customHeight="1" x14ac:dyDescent="0.25">
      <c r="A11" s="8" t="s">
        <v>25</v>
      </c>
      <c r="B11" s="4">
        <f>'[1]02分類帳'!K52</f>
        <v>0</v>
      </c>
      <c r="C11" s="79"/>
      <c r="D11" s="53" t="s">
        <v>26</v>
      </c>
      <c r="E11" s="4">
        <f>'[1]02分類帳'!N48</f>
        <v>3793</v>
      </c>
      <c r="F11" s="5">
        <f>E11/E13</f>
        <v>4.3715784014291478E-2</v>
      </c>
      <c r="G11" s="4">
        <f>'[1]02分類帳'!N49</f>
        <v>20678</v>
      </c>
      <c r="H11" s="5">
        <f>G11/G13</f>
        <v>1.4154240008761693E-2</v>
      </c>
    </row>
    <row r="12" spans="1:8" ht="23.1" customHeight="1" x14ac:dyDescent="0.25">
      <c r="A12" s="53"/>
      <c r="B12" s="4"/>
      <c r="C12" s="79" t="s">
        <v>71</v>
      </c>
      <c r="D12" s="8"/>
      <c r="E12" s="4"/>
      <c r="F12" s="5"/>
      <c r="G12" s="4"/>
      <c r="H12" s="5"/>
    </row>
    <row r="13" spans="1:8" ht="26.45" customHeight="1" x14ac:dyDescent="0.25">
      <c r="A13" s="53"/>
      <c r="B13" s="4"/>
      <c r="C13" s="79"/>
      <c r="D13" s="53" t="s">
        <v>28</v>
      </c>
      <c r="E13" s="4">
        <f>SUM(E4:E12)</f>
        <v>86765</v>
      </c>
      <c r="F13" s="5">
        <f>E13/E13</f>
        <v>1</v>
      </c>
      <c r="G13" s="4">
        <f>SUM(G4:G12)</f>
        <v>1460905</v>
      </c>
      <c r="H13" s="9">
        <f>G13/G13</f>
        <v>1</v>
      </c>
    </row>
    <row r="14" spans="1:8" ht="35.450000000000003" customHeight="1" x14ac:dyDescent="0.25">
      <c r="A14" s="53" t="s">
        <v>29</v>
      </c>
      <c r="B14" s="4">
        <f>SUM(B5:B12)</f>
        <v>0</v>
      </c>
      <c r="C14" s="79"/>
      <c r="D14" s="53" t="s">
        <v>30</v>
      </c>
      <c r="E14" s="4">
        <f>'[1]02分類帳'!P49</f>
        <v>96626</v>
      </c>
      <c r="F14" s="5"/>
      <c r="G14" s="4">
        <f>E14</f>
        <v>96626</v>
      </c>
      <c r="H14" s="10"/>
    </row>
    <row r="15" spans="1:8" ht="38.450000000000003" customHeight="1" x14ac:dyDescent="0.25">
      <c r="A15" s="53" t="s">
        <v>31</v>
      </c>
      <c r="B15" s="4">
        <f>B14+B4</f>
        <v>183391</v>
      </c>
      <c r="C15" s="69"/>
      <c r="D15" s="53" t="s">
        <v>31</v>
      </c>
      <c r="E15" s="4">
        <f>E13+E14</f>
        <v>183391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5.099999999999994" customHeight="1" x14ac:dyDescent="0.25">
      <c r="A16" s="53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EB2D-B396-4D8A-9292-8539C8161E42}">
  <dimension ref="A1:H17"/>
  <sheetViews>
    <sheetView zoomScale="64" zoomScaleNormal="64" workbookViewId="0">
      <pane ySplit="3" topLeftCell="A4" activePane="bottomLeft" state="frozen"/>
      <selection pane="bottomLeft" activeCell="P18" sqref="P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5" style="1" customWidth="1"/>
    <col min="16136" max="16136" width="11.875" style="1" customWidth="1"/>
    <col min="16137" max="16384" width="8.875" style="1"/>
  </cols>
  <sheetData>
    <row r="1" spans="1:8" ht="25.5" x14ac:dyDescent="0.25">
      <c r="A1" s="72" t="str">
        <f>'[1]02結算'!A1:C1</f>
        <v>嘉義縣大林鎮三和國民小學</v>
      </c>
      <c r="B1" s="72"/>
      <c r="C1" s="72"/>
      <c r="D1" s="73" t="s">
        <v>89</v>
      </c>
      <c r="E1" s="73"/>
      <c r="F1" s="73"/>
      <c r="G1" s="73"/>
      <c r="H1" s="73"/>
    </row>
    <row r="2" spans="1:8" ht="26.1" customHeight="1" x14ac:dyDescent="0.25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.1" customHeight="1" x14ac:dyDescent="0.25">
      <c r="A3" s="54" t="s">
        <v>4</v>
      </c>
      <c r="B3" s="3" t="s">
        <v>5</v>
      </c>
      <c r="C3" s="54" t="s">
        <v>6</v>
      </c>
      <c r="D3" s="54" t="s">
        <v>7</v>
      </c>
      <c r="E3" s="3" t="s">
        <v>8</v>
      </c>
      <c r="F3" s="54" t="s">
        <v>9</v>
      </c>
      <c r="G3" s="3" t="s">
        <v>8</v>
      </c>
      <c r="H3" s="54" t="s">
        <v>9</v>
      </c>
    </row>
    <row r="4" spans="1:8" ht="26.1" customHeight="1" x14ac:dyDescent="0.25">
      <c r="A4" s="54" t="s">
        <v>10</v>
      </c>
      <c r="B4" s="4">
        <f>'[1]03分類帳'!P4</f>
        <v>96626</v>
      </c>
      <c r="C4" s="75" t="s">
        <v>90</v>
      </c>
      <c r="D4" s="54" t="s">
        <v>12</v>
      </c>
      <c r="E4" s="4">
        <f>'[1]03分類帳'!G48</f>
        <v>9204</v>
      </c>
      <c r="F4" s="5">
        <f>E4/E13</f>
        <v>5.3600442593832807E-2</v>
      </c>
      <c r="G4" s="4">
        <f>'[1]03分類帳'!G49</f>
        <v>60768</v>
      </c>
      <c r="H4" s="5">
        <f>G4/G13</f>
        <v>3.7221153728363002E-2</v>
      </c>
    </row>
    <row r="5" spans="1:8" ht="26.1" customHeight="1" x14ac:dyDescent="0.25">
      <c r="A5" s="54" t="s">
        <v>13</v>
      </c>
      <c r="B5" s="4">
        <f>'[1]03分類帳'!F52</f>
        <v>180335</v>
      </c>
      <c r="C5" s="79"/>
      <c r="D5" s="54" t="s">
        <v>14</v>
      </c>
      <c r="E5" s="4">
        <f>'[1]03分類帳'!H48</f>
        <v>84771</v>
      </c>
      <c r="F5" s="5">
        <f>E5/E13</f>
        <v>0.4936726552718167</v>
      </c>
      <c r="G5" s="4">
        <f>'[1]03分類帳'!H49</f>
        <v>858532</v>
      </c>
      <c r="H5" s="5">
        <f>G5/G13</f>
        <v>0.52586149869534859</v>
      </c>
    </row>
    <row r="6" spans="1:8" ht="29.45" customHeight="1" x14ac:dyDescent="0.25">
      <c r="A6" s="7" t="s">
        <v>15</v>
      </c>
      <c r="B6" s="4">
        <v>0</v>
      </c>
      <c r="C6" s="79"/>
      <c r="D6" s="54" t="s">
        <v>16</v>
      </c>
      <c r="E6" s="4">
        <f>'[1]03分類帳'!I48</f>
        <v>5700</v>
      </c>
      <c r="F6" s="5">
        <f>E6/E13</f>
        <v>3.3194537460326703E-2</v>
      </c>
      <c r="G6" s="4">
        <f>'[1]03分類帳'!I49</f>
        <v>27100</v>
      </c>
      <c r="H6" s="5">
        <f>G6/G13</f>
        <v>1.6599086131494162E-2</v>
      </c>
    </row>
    <row r="7" spans="1:8" ht="31.35" customHeight="1" x14ac:dyDescent="0.25">
      <c r="A7" s="7" t="s">
        <v>17</v>
      </c>
      <c r="B7" s="4">
        <f>'[1]03分類帳'!G52</f>
        <v>0</v>
      </c>
      <c r="C7" s="79"/>
      <c r="D7" s="54" t="s">
        <v>18</v>
      </c>
      <c r="E7" s="4">
        <f>'[1]03分類帳'!J48</f>
        <v>5700</v>
      </c>
      <c r="F7" s="5">
        <f>E7/E13</f>
        <v>3.3194537460326703E-2</v>
      </c>
      <c r="G7" s="4">
        <f>'[1]03分類帳'!J49</f>
        <v>24665</v>
      </c>
      <c r="H7" s="5">
        <f>G7/G13</f>
        <v>1.5107618429273193E-2</v>
      </c>
    </row>
    <row r="8" spans="1:8" ht="30" customHeight="1" x14ac:dyDescent="0.25">
      <c r="A8" s="7" t="s">
        <v>19</v>
      </c>
      <c r="B8" s="4">
        <f>'[1]03分類帳'!H52</f>
        <v>0</v>
      </c>
      <c r="C8" s="79"/>
      <c r="D8" s="54" t="s">
        <v>20</v>
      </c>
      <c r="E8" s="4">
        <f>'[1]03分類帳'!K48</f>
        <v>52460</v>
      </c>
      <c r="F8" s="5">
        <f>E8/E13</f>
        <v>0.30550621669626998</v>
      </c>
      <c r="G8" s="4">
        <f>'[1]03分類帳'!K49</f>
        <v>354907</v>
      </c>
      <c r="H8" s="5">
        <f>G8/G13</f>
        <v>0.21738493954502577</v>
      </c>
    </row>
    <row r="9" spans="1:8" ht="37.35" customHeight="1" x14ac:dyDescent="0.25">
      <c r="A9" s="7" t="s">
        <v>21</v>
      </c>
      <c r="B9" s="4">
        <f>'[1]03分類帳'!J52</f>
        <v>432000</v>
      </c>
      <c r="C9" s="79"/>
      <c r="D9" s="54" t="s">
        <v>22</v>
      </c>
      <c r="E9" s="4">
        <f>'[1]03分類帳'!L48</f>
        <v>1510</v>
      </c>
      <c r="F9" s="5">
        <f>E9/E13</f>
        <v>8.7936406254549692E-3</v>
      </c>
      <c r="G9" s="4">
        <f>'[1]03分類帳'!L49</f>
        <v>123521</v>
      </c>
      <c r="H9" s="5">
        <f>G9/G13</f>
        <v>7.5658144577427699E-2</v>
      </c>
    </row>
    <row r="10" spans="1:8" ht="33" customHeight="1" x14ac:dyDescent="0.25">
      <c r="A10" s="54" t="s">
        <v>23</v>
      </c>
      <c r="B10" s="4">
        <f>'[1]03分類帳'!K52</f>
        <v>0</v>
      </c>
      <c r="C10" s="79"/>
      <c r="D10" s="54" t="s">
        <v>24</v>
      </c>
      <c r="E10" s="4">
        <f>'[1]03分類帳'!M48</f>
        <v>11010</v>
      </c>
      <c r="F10" s="5">
        <f>E10/E13</f>
        <v>6.4117869725999477E-2</v>
      </c>
      <c r="G10" s="4">
        <f>'[1]03分類帳'!M49</f>
        <v>161089</v>
      </c>
      <c r="H10" s="5">
        <f>G10/G13</f>
        <v>9.866901054746359E-2</v>
      </c>
    </row>
    <row r="11" spans="1:8" ht="33" customHeight="1" x14ac:dyDescent="0.25">
      <c r="A11" s="8" t="s">
        <v>25</v>
      </c>
      <c r="B11" s="4">
        <f>'[1]03分類帳'!L52</f>
        <v>-2800</v>
      </c>
      <c r="C11" s="79"/>
      <c r="D11" s="54" t="s">
        <v>26</v>
      </c>
      <c r="E11" s="4">
        <f>'[1]03分類帳'!N48</f>
        <v>1360</v>
      </c>
      <c r="F11" s="5">
        <f>E11/E13</f>
        <v>7.9201001659726881E-3</v>
      </c>
      <c r="G11" s="4">
        <f>'[1]03分類帳'!N49</f>
        <v>22038</v>
      </c>
      <c r="H11" s="5">
        <f>G11/G13</f>
        <v>1.3498548345603998E-2</v>
      </c>
    </row>
    <row r="12" spans="1:8" ht="26.1" customHeight="1" x14ac:dyDescent="0.25">
      <c r="A12" s="54"/>
      <c r="B12" s="4"/>
      <c r="C12" s="79" t="s">
        <v>71</v>
      </c>
      <c r="D12" s="8"/>
      <c r="E12" s="4"/>
      <c r="F12" s="5"/>
      <c r="G12" s="4"/>
      <c r="H12" s="5"/>
    </row>
    <row r="13" spans="1:8" ht="33.6" customHeight="1" x14ac:dyDescent="0.25">
      <c r="A13" s="54"/>
      <c r="B13" s="4"/>
      <c r="C13" s="79"/>
      <c r="D13" s="54" t="s">
        <v>28</v>
      </c>
      <c r="E13" s="4">
        <f>SUM(E4:E12)</f>
        <v>171715</v>
      </c>
      <c r="F13" s="5">
        <f>E13/E13</f>
        <v>1</v>
      </c>
      <c r="G13" s="4">
        <f>SUM(G4:G12)</f>
        <v>1632620</v>
      </c>
      <c r="H13" s="9">
        <f>G13/G13</f>
        <v>1</v>
      </c>
    </row>
    <row r="14" spans="1:8" ht="31.35" customHeight="1" x14ac:dyDescent="0.25">
      <c r="A14" s="54" t="s">
        <v>29</v>
      </c>
      <c r="B14" s="4">
        <f>SUM(B5:B13)</f>
        <v>609535</v>
      </c>
      <c r="C14" s="79"/>
      <c r="D14" s="54" t="s">
        <v>30</v>
      </c>
      <c r="E14" s="4">
        <f>'[1]03分類帳'!P49</f>
        <v>534446</v>
      </c>
      <c r="F14" s="5"/>
      <c r="G14" s="4">
        <f>E14</f>
        <v>534446</v>
      </c>
      <c r="H14" s="10"/>
    </row>
    <row r="15" spans="1:8" ht="35.1" customHeight="1" x14ac:dyDescent="0.25">
      <c r="A15" s="54" t="s">
        <v>31</v>
      </c>
      <c r="B15" s="4">
        <f>B14+B4</f>
        <v>706161</v>
      </c>
      <c r="C15" s="69"/>
      <c r="D15" s="54" t="s">
        <v>31</v>
      </c>
      <c r="E15" s="4">
        <f>E13+E14</f>
        <v>706161</v>
      </c>
      <c r="F15" s="9">
        <f>SUM(F4:F11)</f>
        <v>1.0000000000000002</v>
      </c>
      <c r="G15" s="4">
        <f>G13+G14</f>
        <v>2167066</v>
      </c>
      <c r="H15" s="9">
        <f>SUM(H4:H11)</f>
        <v>1</v>
      </c>
    </row>
    <row r="16" spans="1:8" ht="68.45" customHeight="1" x14ac:dyDescent="0.25">
      <c r="A16" s="54" t="s">
        <v>32</v>
      </c>
      <c r="B16" s="70" t="s">
        <v>91</v>
      </c>
      <c r="C16" s="70"/>
      <c r="D16" s="70"/>
      <c r="E16" s="70"/>
      <c r="F16" s="70"/>
      <c r="G16" s="70"/>
      <c r="H16" s="70"/>
    </row>
    <row r="17" spans="1:8" ht="27.6" customHeight="1" x14ac:dyDescent="0.25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  <vt:lpstr>11202結算</vt:lpstr>
      <vt:lpstr>11203結算</vt:lpstr>
      <vt:lpstr>11204結算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cp:lastPrinted>2023-03-23T07:03:03Z</cp:lastPrinted>
  <dcterms:created xsi:type="dcterms:W3CDTF">2022-09-14T08:03:48Z</dcterms:created>
  <dcterms:modified xsi:type="dcterms:W3CDTF">2023-05-12T06:32:33Z</dcterms:modified>
</cp:coreProperties>
</file>