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15959403-53B1-489A-863F-A3A52078332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  <sheet name="11111結算" sheetId="5" r:id="rId5"/>
    <sheet name="11112結算" sheetId="6" r:id="rId6"/>
    <sheet name="11201結算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7" l="1"/>
  <c r="B11" i="7"/>
  <c r="E10" i="7"/>
  <c r="B10" i="7"/>
  <c r="E9" i="7"/>
  <c r="B9" i="7"/>
  <c r="E8" i="7"/>
  <c r="B8" i="7"/>
  <c r="E7" i="7"/>
  <c r="B7" i="7"/>
  <c r="E6" i="7"/>
  <c r="B6" i="7"/>
  <c r="E5" i="7"/>
  <c r="B5" i="7"/>
  <c r="E4" i="7"/>
  <c r="A1" i="7"/>
  <c r="G8" i="7" l="1"/>
  <c r="B14" i="7"/>
  <c r="E13" i="7"/>
  <c r="F10" i="7" s="1"/>
  <c r="E11" i="6"/>
  <c r="B11" i="6"/>
  <c r="E10" i="6"/>
  <c r="B10" i="6"/>
  <c r="E9" i="6"/>
  <c r="B9" i="6"/>
  <c r="G8" i="6"/>
  <c r="E8" i="6"/>
  <c r="B8" i="6"/>
  <c r="G7" i="6"/>
  <c r="E7" i="6"/>
  <c r="B7" i="6"/>
  <c r="E6" i="6"/>
  <c r="B6" i="6"/>
  <c r="E5" i="6"/>
  <c r="B5" i="6"/>
  <c r="E4" i="6"/>
  <c r="A1" i="6"/>
  <c r="F11" i="7" l="1"/>
  <c r="B14" i="6"/>
  <c r="F9" i="7"/>
  <c r="F13" i="7"/>
  <c r="F7" i="7"/>
  <c r="F5" i="7"/>
  <c r="F8" i="7"/>
  <c r="F6" i="7"/>
  <c r="F4" i="7"/>
  <c r="E13" i="6"/>
  <c r="F11" i="6" s="1"/>
  <c r="E11" i="5"/>
  <c r="B11" i="5"/>
  <c r="E10" i="5"/>
  <c r="B10" i="5"/>
  <c r="E9" i="5"/>
  <c r="B9" i="5"/>
  <c r="G8" i="5"/>
  <c r="E8" i="5"/>
  <c r="B8" i="5"/>
  <c r="G7" i="5"/>
  <c r="E7" i="5"/>
  <c r="B7" i="5"/>
  <c r="E6" i="5"/>
  <c r="B6" i="5"/>
  <c r="G5" i="5"/>
  <c r="E5" i="5"/>
  <c r="B5" i="5"/>
  <c r="E4" i="5"/>
  <c r="A1" i="5"/>
  <c r="G11" i="4"/>
  <c r="E11" i="4"/>
  <c r="B11" i="4"/>
  <c r="E10" i="4"/>
  <c r="B10" i="4"/>
  <c r="G9" i="4"/>
  <c r="E9" i="4"/>
  <c r="B9" i="4"/>
  <c r="G8" i="4"/>
  <c r="E8" i="4"/>
  <c r="B8" i="4"/>
  <c r="G7" i="4"/>
  <c r="E7" i="4"/>
  <c r="B7" i="4"/>
  <c r="E6" i="4"/>
  <c r="B6" i="4"/>
  <c r="G5" i="4"/>
  <c r="E5" i="4"/>
  <c r="B5" i="4"/>
  <c r="E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G7" i="7" l="1"/>
  <c r="F15" i="7"/>
  <c r="F5" i="6"/>
  <c r="F13" i="6"/>
  <c r="F7" i="6"/>
  <c r="F6" i="6"/>
  <c r="F10" i="6"/>
  <c r="F8" i="6"/>
  <c r="F4" i="6"/>
  <c r="F9" i="6"/>
  <c r="B14" i="5"/>
  <c r="E13" i="5"/>
  <c r="F7" i="5" s="1"/>
  <c r="B14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E14" i="4" l="1"/>
  <c r="G14" i="4" s="1"/>
  <c r="G6" i="4"/>
  <c r="G9" i="5"/>
  <c r="G11" i="5"/>
  <c r="G5" i="6"/>
  <c r="G10" i="4"/>
  <c r="G4" i="4"/>
  <c r="G13" i="4" s="1"/>
  <c r="H10" i="4" s="1"/>
  <c r="B4" i="4"/>
  <c r="B15" i="4" s="1"/>
  <c r="F15" i="6"/>
  <c r="F9" i="5"/>
  <c r="F5" i="5"/>
  <c r="F6" i="5"/>
  <c r="F13" i="5"/>
  <c r="F10" i="5"/>
  <c r="F4" i="5"/>
  <c r="F11" i="5"/>
  <c r="F8" i="5"/>
  <c r="F5" i="4"/>
  <c r="F13" i="4"/>
  <c r="F10" i="4"/>
  <c r="F6" i="4"/>
  <c r="E15" i="4"/>
  <c r="F7" i="4"/>
  <c r="F8" i="4"/>
  <c r="F4" i="4"/>
  <c r="F11" i="4"/>
  <c r="F9" i="4"/>
  <c r="N15" i="2"/>
  <c r="N16" i="2" s="1"/>
  <c r="O4" i="2"/>
  <c r="O13" i="2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H11" i="4" l="1"/>
  <c r="H4" i="4"/>
  <c r="H13" i="4"/>
  <c r="H9" i="4"/>
  <c r="H6" i="4"/>
  <c r="G15" i="4"/>
  <c r="G4" i="5"/>
  <c r="G10" i="5"/>
  <c r="G5" i="7"/>
  <c r="G6" i="5"/>
  <c r="H8" i="4"/>
  <c r="H5" i="4"/>
  <c r="H15" i="4" s="1"/>
  <c r="H7" i="4"/>
  <c r="G11" i="6"/>
  <c r="G9" i="6"/>
  <c r="B4" i="5"/>
  <c r="B15" i="5" s="1"/>
  <c r="F15" i="4"/>
  <c r="O16" i="2"/>
  <c r="F15" i="5"/>
  <c r="G9" i="3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G11" i="7" l="1"/>
  <c r="G4" i="6"/>
  <c r="G9" i="7"/>
  <c r="G6" i="6"/>
  <c r="G13" i="5"/>
  <c r="G10" i="6"/>
  <c r="E14" i="5"/>
  <c r="H15" i="1"/>
  <c r="G13" i="3"/>
  <c r="H8" i="3" s="1"/>
  <c r="E14" i="1"/>
  <c r="H7" i="3"/>
  <c r="F15" i="1"/>
  <c r="I17" i="2"/>
  <c r="E17" i="2"/>
  <c r="C17" i="2"/>
  <c r="D17" i="2"/>
  <c r="J17" i="2"/>
  <c r="F17" i="2"/>
  <c r="H17" i="2"/>
  <c r="K17" i="2"/>
  <c r="G17" i="2"/>
  <c r="H9" i="5" l="1"/>
  <c r="H13" i="5"/>
  <c r="H5" i="5"/>
  <c r="H8" i="5"/>
  <c r="H11" i="5"/>
  <c r="H7" i="5"/>
  <c r="G4" i="7"/>
  <c r="G14" i="5"/>
  <c r="G15" i="5" s="1"/>
  <c r="E15" i="5"/>
  <c r="G10" i="7"/>
  <c r="E14" i="6"/>
  <c r="H10" i="5"/>
  <c r="H6" i="5"/>
  <c r="G6" i="7"/>
  <c r="B4" i="6"/>
  <c r="B15" i="6" s="1"/>
  <c r="H4" i="5"/>
  <c r="G13" i="6"/>
  <c r="H6" i="6" s="1"/>
  <c r="B4" i="3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G13" i="7" l="1"/>
  <c r="H4" i="7" s="1"/>
  <c r="H10" i="6"/>
  <c r="H8" i="6"/>
  <c r="H7" i="6"/>
  <c r="H13" i="6"/>
  <c r="H5" i="6"/>
  <c r="H9" i="6"/>
  <c r="H11" i="6"/>
  <c r="G14" i="6"/>
  <c r="G15" i="6" s="1"/>
  <c r="E15" i="6"/>
  <c r="H6" i="7"/>
  <c r="B4" i="7"/>
  <c r="B15" i="7" s="1"/>
  <c r="H4" i="6"/>
  <c r="H15" i="5"/>
  <c r="H10" i="7"/>
  <c r="E14" i="7"/>
  <c r="H15" i="3"/>
  <c r="T5" i="2"/>
  <c r="T6" i="2"/>
  <c r="C5" i="2"/>
  <c r="K5" i="2" s="1"/>
  <c r="U4" i="2"/>
  <c r="G14" i="3"/>
  <c r="G15" i="3" s="1"/>
  <c r="E15" i="3"/>
  <c r="G14" i="7" l="1"/>
  <c r="E15" i="7"/>
  <c r="H15" i="6"/>
  <c r="G15" i="7"/>
  <c r="H13" i="7"/>
  <c r="H8" i="7"/>
  <c r="H7" i="7"/>
  <c r="H5" i="7"/>
  <c r="H15" i="7" s="1"/>
  <c r="H9" i="7"/>
  <c r="H11" i="7"/>
  <c r="C7" i="2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<sst xmlns="http://schemas.openxmlformats.org/spreadsheetml/2006/main" count="272" uniqueCount="88">
  <si>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</si>
  <si>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</si>
  <si>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</si>
  <si>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</si>
  <si>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</si>
  <si>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</si>
  <si>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</si>
  <si>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</si>
  <si>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</si>
  <si>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</si>
  <si>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</si>
  <si>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</si>
  <si>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</si>
  <si>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</si>
  <si>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</si>
  <si>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</si>
  <si>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</si>
  <si>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</si>
  <si>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</si>
  <si>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</si>
  <si>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</si>
  <si>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</si>
  <si>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</si>
  <si>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</si>
  <si>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</si>
  <si>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</si>
  <si>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</si>
  <si>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</si>
  <si>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</si>
  <si>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</si>
  <si>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</si>
  <si>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</si>
  <si>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</si>
  <si>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</si>
  <si>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</si>
  <si>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</si>
  <si>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</si>
  <si>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</si>
  <si>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</si>
  <si>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</si>
  <si>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</si>
  <si>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</si>
  <si>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</si>
  <si>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</si>
  <si>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</si>
  <si>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</si>
  <si>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</si>
  <si>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</si>
  <si>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</si>
  <si>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</si>
  <si>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</si>
  <si>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</si>
  <si>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</si>
  <si>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</si>
  <si>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</si>
  <si>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</si>
  <si>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</si>
  <si>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</si>
  <si>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</si>
  <si>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</si>
  <si>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</si>
  <si>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</si>
  <si>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</si>
  <si>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</si>
  <si>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</si>
  <si>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</si>
  <si>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</si>
  <si>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</si>
  <si>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</si>
  <si>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</si>
  <si>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</si>
  <si>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</si>
  <si>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一、111學年度三和國小：編製教職員工人數（）人，學生人數（）人總合計（）人。社團國小：編製教職員工人數（）人，學生人數（）人總合計（）人。
二、其他收入包括下列各項：111年下半期利息  元；112年上半期利息  元。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</si>
  <si>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</si>
  <si>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</si>
  <si>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</si>
  <si>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</si>
  <si>
    <t>111年11月份學校午餐費收支結算表</t>
    <phoneticPr fontId="3" type="noConversion"/>
  </si>
  <si>
    <t xml:space="preserve">一、本月每人收午餐費 700 元
二、應收午餐費
    學  生：258 人(三和)  20人(社團)
    教職員：36 人(三和) 12人(社團)
    工  友 1 人(三和)
    合  計 327 人 共 233454 元
三、免收減收午餐費
   （1）全免及減收學生午餐費
        計 54 人 37800 元(三和) 
           14 人 9800 元(社團)
   （2）全免工友午餐費
        計 0 人 0 元
    共計 68 人 47600  元  
四、墊支111年5/9-7/2月停課貧困學生午餐補  助物資箱費用歸墊62200元
</t>
    <phoneticPr fontId="3" type="noConversion"/>
  </si>
  <si>
    <t>副   食</t>
    <phoneticPr fontId="3" type="noConversion"/>
  </si>
  <si>
    <t>其 他(廢油)</t>
    <phoneticPr fontId="3" type="noConversion"/>
  </si>
  <si>
    <t>五、收到金龍王國際飲用水有限公司匯回款項 7000元
六、本月未繳午餐費
          計 0 人 0 元
        （附繳納午餐費情形統計表）
七、以前未繳午餐費
         計 0 人 0 元</t>
    <phoneticPr fontId="3" type="noConversion"/>
  </si>
  <si>
    <t>一、本月補助費收入包括下列各項：三和國小中低低收入戶學生補助費共67200元、清寒學生補助費共84000元；社團國小中低低收入戶學生補助費共22400元、清寒學生補助費共16800元。
二、本月補助費支出包括下列各項：</t>
    <phoneticPr fontId="3" type="noConversion"/>
  </si>
  <si>
    <t>111年12月份學校午餐費收支結算表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</si>
  <si>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228326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</si>
  <si>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其他（利息）</t>
    <phoneticPr fontId="3" type="noConversion"/>
  </si>
  <si>
    <t>112年01月份學校午餐費收支結算表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</si>
  <si>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228185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</si>
</sst>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>
        <row r="4">
          <cell r="P4">
            <v>260489</v>
          </cell>
        </row>
        <row r="48">
          <cell r="G48">
            <v>11598</v>
          </cell>
          <cell r="H48">
            <v>111163</v>
          </cell>
          <cell r="I48">
            <v>0</v>
          </cell>
          <cell r="J48">
            <v>0</v>
          </cell>
          <cell r="K48">
            <v>47123</v>
          </cell>
          <cell r="L48">
            <v>36366</v>
          </cell>
          <cell r="M48">
            <v>62579</v>
          </cell>
          <cell r="N48">
            <v>270</v>
          </cell>
        </row>
        <row r="49">
          <cell r="G49">
            <v>36444</v>
          </cell>
          <cell r="H49">
            <v>324155</v>
          </cell>
          <cell r="I49">
            <v>9700</v>
          </cell>
          <cell r="J49">
            <v>10520</v>
          </cell>
          <cell r="L49">
            <v>77497</v>
          </cell>
          <cell r="M49">
            <v>144579</v>
          </cell>
          <cell r="N49">
            <v>11826</v>
          </cell>
          <cell r="P49">
            <v>437144</v>
          </cell>
        </row>
        <row r="52">
          <cell r="F52">
            <v>255054</v>
          </cell>
          <cell r="H52">
            <v>89600</v>
          </cell>
          <cell r="I52">
            <v>100800</v>
          </cell>
          <cell r="K52">
            <v>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11598</v>
          </cell>
        </row>
        <row r="5">
          <cell r="B5">
            <v>255054</v>
          </cell>
          <cell r="E5">
            <v>111163</v>
          </cell>
        </row>
        <row r="6">
          <cell r="B6">
            <v>0</v>
          </cell>
          <cell r="E6">
            <v>0</v>
          </cell>
        </row>
        <row r="7">
          <cell r="B7">
            <v>89600</v>
          </cell>
          <cell r="E7">
            <v>0</v>
          </cell>
        </row>
        <row r="8">
          <cell r="B8">
            <v>100800</v>
          </cell>
          <cell r="E8">
            <v>47123</v>
          </cell>
        </row>
        <row r="9">
          <cell r="B9">
            <v>0</v>
          </cell>
          <cell r="E9">
            <v>36366</v>
          </cell>
        </row>
        <row r="10">
          <cell r="B10">
            <v>300</v>
          </cell>
          <cell r="E10">
            <v>62579</v>
          </cell>
        </row>
        <row r="11">
          <cell r="B11">
            <v>0</v>
          </cell>
          <cell r="E11">
            <v>270</v>
          </cell>
        </row>
        <row r="14">
          <cell r="E14">
            <v>437144</v>
          </cell>
        </row>
      </sheetData>
      <sheetData sheetId="10">
        <row r="4">
          <cell r="P4">
            <v>437144</v>
          </cell>
        </row>
        <row r="48">
          <cell r="G48">
            <v>7260</v>
          </cell>
          <cell r="H48">
            <v>173565</v>
          </cell>
          <cell r="I48">
            <v>5880</v>
          </cell>
          <cell r="J48">
            <v>5165</v>
          </cell>
          <cell r="K48">
            <v>47123</v>
          </cell>
          <cell r="L48">
            <v>9730</v>
          </cell>
          <cell r="M48">
            <v>0</v>
          </cell>
          <cell r="N48">
            <v>5059</v>
          </cell>
        </row>
        <row r="49">
          <cell r="G49">
            <v>43704</v>
          </cell>
          <cell r="H49">
            <v>497720</v>
          </cell>
          <cell r="I49">
            <v>15580</v>
          </cell>
          <cell r="J49">
            <v>15685</v>
          </cell>
          <cell r="K49">
            <v>193101</v>
          </cell>
          <cell r="L49">
            <v>87227</v>
          </cell>
          <cell r="M49">
            <v>144579</v>
          </cell>
          <cell r="N49">
            <v>16885</v>
          </cell>
          <cell r="P49">
            <v>362140</v>
          </cell>
        </row>
        <row r="52">
          <cell r="F52">
            <v>180726</v>
          </cell>
          <cell r="K52">
            <v>77</v>
          </cell>
          <cell r="L52">
            <v>-2025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7260</v>
          </cell>
        </row>
        <row r="5">
          <cell r="B5">
            <v>180726</v>
          </cell>
          <cell r="E5">
            <v>173565</v>
          </cell>
        </row>
        <row r="6">
          <cell r="B6">
            <v>0</v>
          </cell>
          <cell r="E6">
            <v>5880</v>
          </cell>
        </row>
        <row r="7">
          <cell r="B7">
            <v>0</v>
          </cell>
          <cell r="E7">
            <v>5165</v>
          </cell>
        </row>
        <row r="8">
          <cell r="B8">
            <v>0</v>
          </cell>
          <cell r="E8">
            <v>47123</v>
          </cell>
        </row>
        <row r="9">
          <cell r="B9">
            <v>0</v>
          </cell>
          <cell r="E9">
            <v>9730</v>
          </cell>
        </row>
        <row r="10">
          <cell r="B10">
            <v>77</v>
          </cell>
          <cell r="E10">
            <v>0</v>
          </cell>
        </row>
        <row r="11">
          <cell r="B11">
            <v>-2025</v>
          </cell>
          <cell r="E11">
            <v>5059</v>
          </cell>
        </row>
        <row r="14">
          <cell r="E14">
            <v>362140</v>
          </cell>
        </row>
      </sheetData>
      <sheetData sheetId="12">
        <row r="4">
          <cell r="P4">
            <v>362140</v>
          </cell>
        </row>
        <row r="48">
          <cell r="G48">
            <v>1260</v>
          </cell>
          <cell r="H48">
            <v>274021</v>
          </cell>
          <cell r="I48">
            <v>5820</v>
          </cell>
          <cell r="J48">
            <v>3280</v>
          </cell>
          <cell r="K48">
            <v>75278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44964</v>
          </cell>
          <cell r="H49">
            <v>771741</v>
          </cell>
          <cell r="I49">
            <v>21400</v>
          </cell>
          <cell r="J49">
            <v>18965</v>
          </cell>
          <cell r="K49">
            <v>268379</v>
          </cell>
          <cell r="L49">
            <v>87227</v>
          </cell>
          <cell r="M49">
            <v>144579</v>
          </cell>
          <cell r="N49">
            <v>16885</v>
          </cell>
          <cell r="P49">
            <v>183391</v>
          </cell>
        </row>
        <row r="52">
          <cell r="F52">
            <v>180585</v>
          </cell>
          <cell r="K52">
            <v>800</v>
          </cell>
          <cell r="L52">
            <v>-475</v>
          </cell>
        </row>
      </sheetData>
      <sheetData sheetId="13">
        <row r="4">
          <cell r="E4">
            <v>1260</v>
          </cell>
        </row>
        <row r="5">
          <cell r="B5">
            <v>180585</v>
          </cell>
          <cell r="E5">
            <v>274021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3280</v>
          </cell>
        </row>
        <row r="8">
          <cell r="B8">
            <v>0</v>
          </cell>
          <cell r="E8">
            <v>75278</v>
          </cell>
        </row>
        <row r="9">
          <cell r="B9">
            <v>0</v>
          </cell>
          <cell r="E9">
            <v>0</v>
          </cell>
        </row>
        <row r="10">
          <cell r="B10">
            <v>800</v>
          </cell>
          <cell r="E10">
            <v>0</v>
          </cell>
        </row>
        <row r="11">
          <cell r="B11">
            <v>-475</v>
          </cell>
          <cell r="E11">
            <v>0</v>
          </cell>
        </row>
        <row r="14">
          <cell r="E14">
            <v>183391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183391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183391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183391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183391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183391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183391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zoomScale="59" zoomScaleNormal="59" workbookViewId="0">
      <pane ySplit="3" topLeftCell="A4" activePane="bottomLeft" state="frozen"/>
      <selection pane="bottomLeft" activeCell="AC6" sqref="AC6"/>
    </sheetView>
  </sheetViews>
  <sheetFormatPr defaultColWidth="8.875" defaultRowHeight="16.5" x14ac:dyDescent="0.2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 x14ac:dyDescent="0.25">
      <c r="A1" s="60" t="str">
        <f>'[1]08分類帳'!A1:I1</f>
        <v>嘉義縣大林鎮三和國民小學</v>
      </c>
      <c r="B1" s="60"/>
      <c r="C1" s="60"/>
      <c r="D1" s="60"/>
      <c r="E1" s="60"/>
      <c r="F1" s="60"/>
      <c r="G1" s="60"/>
      <c r="H1" s="60"/>
      <c r="I1" s="61" t="s">
        <v>35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13" customFormat="1" ht="23.1" customHeight="1" x14ac:dyDescent="0.25">
      <c r="A2" s="54" t="s">
        <v>36</v>
      </c>
      <c r="B2" s="62" t="s">
        <v>37</v>
      </c>
      <c r="C2" s="54" t="s">
        <v>38</v>
      </c>
      <c r="D2" s="54"/>
      <c r="E2" s="54"/>
      <c r="F2" s="54"/>
      <c r="G2" s="54"/>
      <c r="H2" s="54"/>
      <c r="I2" s="54"/>
      <c r="J2" s="64"/>
      <c r="K2" s="64"/>
      <c r="L2" s="65" t="s">
        <v>39</v>
      </c>
      <c r="M2" s="54"/>
      <c r="N2" s="54"/>
      <c r="O2" s="54"/>
      <c r="P2" s="54"/>
      <c r="Q2" s="54"/>
      <c r="R2" s="54"/>
      <c r="S2" s="54"/>
      <c r="T2" s="54"/>
      <c r="U2" s="54"/>
    </row>
    <row r="3" spans="1:21" s="20" customFormat="1" ht="44.1" customHeight="1" x14ac:dyDescent="0.25">
      <c r="A3" s="54"/>
      <c r="B3" s="63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25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25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 x14ac:dyDescent="0.25">
      <c r="A6" s="33" t="s">
        <v>54</v>
      </c>
      <c r="B6" s="19">
        <v>580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 x14ac:dyDescent="0.25">
      <c r="A7" s="33" t="s">
        <v>55</v>
      </c>
      <c r="B7" s="19">
        <v>700</v>
      </c>
      <c r="C7" s="35">
        <f>T6</f>
        <v>260489</v>
      </c>
      <c r="D7" s="28">
        <f>'[1]11結算'!B5</f>
        <v>255054</v>
      </c>
      <c r="E7" s="28">
        <f>'[1]11結算'!B6</f>
        <v>0</v>
      </c>
      <c r="F7" s="28">
        <f>'[1]11結算'!B7</f>
        <v>89600</v>
      </c>
      <c r="G7" s="28">
        <f>'[1]11結算'!B8</f>
        <v>100800</v>
      </c>
      <c r="H7" s="23">
        <f>'[1]11結算'!B9</f>
        <v>0</v>
      </c>
      <c r="I7" s="28">
        <f>'[1]11結算'!B10</f>
        <v>300</v>
      </c>
      <c r="J7" s="25">
        <f>'[1]11結算'!B11</f>
        <v>0</v>
      </c>
      <c r="K7" s="26">
        <f t="shared" si="0"/>
        <v>706243</v>
      </c>
      <c r="L7" s="27">
        <f>'[1]11結算'!E4</f>
        <v>11598</v>
      </c>
      <c r="M7" s="36">
        <f>'[1]11結算'!E5</f>
        <v>111163</v>
      </c>
      <c r="N7" s="36">
        <f>'[1]11結算'!E6</f>
        <v>0</v>
      </c>
      <c r="O7" s="28">
        <f>'[1]11結算'!E7</f>
        <v>0</v>
      </c>
      <c r="P7" s="28">
        <f>'[1]11結算'!E8</f>
        <v>47123</v>
      </c>
      <c r="Q7" s="28">
        <f>'[1]11結算'!E9</f>
        <v>36366</v>
      </c>
      <c r="R7" s="28">
        <f>'[1]11結算'!E10</f>
        <v>62579</v>
      </c>
      <c r="S7" s="28">
        <f>'[1]11結算'!E11</f>
        <v>270</v>
      </c>
      <c r="T7" s="21">
        <f>'[1]11結算'!E14</f>
        <v>437144</v>
      </c>
      <c r="U7" s="35">
        <f t="shared" si="1"/>
        <v>706243</v>
      </c>
    </row>
    <row r="8" spans="1:21" s="13" customFormat="1" ht="30" customHeight="1" x14ac:dyDescent="0.25">
      <c r="A8" s="33" t="s">
        <v>56</v>
      </c>
      <c r="B8" s="19">
        <v>700</v>
      </c>
      <c r="C8" s="35">
        <f>T7</f>
        <v>437144</v>
      </c>
      <c r="D8" s="28">
        <f>'[1]12結算'!B5</f>
        <v>180726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77</v>
      </c>
      <c r="J8" s="25">
        <f>'[1]12結算'!B11</f>
        <v>-2025</v>
      </c>
      <c r="K8" s="26">
        <f t="shared" si="0"/>
        <v>615922</v>
      </c>
      <c r="L8" s="27">
        <f>'[1]12結算'!E4</f>
        <v>7260</v>
      </c>
      <c r="M8" s="36">
        <f>'[1]12結算'!E5</f>
        <v>173565</v>
      </c>
      <c r="N8" s="36">
        <f>'[1]12結算'!E6</f>
        <v>5880</v>
      </c>
      <c r="O8" s="28">
        <f>'[1]12結算'!E7</f>
        <v>5165</v>
      </c>
      <c r="P8" s="28">
        <f>'[1]12結算'!E8</f>
        <v>47123</v>
      </c>
      <c r="Q8" s="28">
        <f>'[1]12結算'!E9</f>
        <v>9730</v>
      </c>
      <c r="R8" s="28">
        <f>'[1]12結算'!E10</f>
        <v>0</v>
      </c>
      <c r="S8" s="28">
        <f>'[1]12結算'!E11</f>
        <v>5059</v>
      </c>
      <c r="T8" s="21">
        <f>'[1]12結算'!E14</f>
        <v>362140</v>
      </c>
      <c r="U8" s="35">
        <f t="shared" si="1"/>
        <v>615922</v>
      </c>
    </row>
    <row r="9" spans="1:21" s="13" customFormat="1" ht="30" customHeight="1" x14ac:dyDescent="0.25">
      <c r="A9" s="33" t="s">
        <v>57</v>
      </c>
      <c r="B9" s="19">
        <v>700</v>
      </c>
      <c r="C9" s="35">
        <f t="shared" ref="C9:C15" si="2">T8</f>
        <v>362140</v>
      </c>
      <c r="D9" s="28">
        <f>'[1]01結算'!B5</f>
        <v>180585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800</v>
      </c>
      <c r="J9" s="25">
        <f>'[1]01結算'!B11</f>
        <v>-475</v>
      </c>
      <c r="K9" s="26">
        <f t="shared" si="0"/>
        <v>543050</v>
      </c>
      <c r="L9" s="37">
        <f>'[1]01結算'!E4</f>
        <v>1260</v>
      </c>
      <c r="M9" s="28">
        <f>'[1]01結算'!E5</f>
        <v>274021</v>
      </c>
      <c r="N9" s="28">
        <f>'[1]01結算'!E6</f>
        <v>5820</v>
      </c>
      <c r="O9" s="28">
        <f>'[1]01結算'!E7</f>
        <v>3280</v>
      </c>
      <c r="P9" s="28">
        <f>'[1]01結算'!E8</f>
        <v>75278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183391</v>
      </c>
      <c r="U9" s="35">
        <f t="shared" si="1"/>
        <v>543050</v>
      </c>
    </row>
    <row r="10" spans="1:21" s="13" customFormat="1" ht="30" customHeight="1" x14ac:dyDescent="0.25">
      <c r="A10" s="33" t="s">
        <v>58</v>
      </c>
      <c r="B10" s="19">
        <v>0</v>
      </c>
      <c r="C10" s="35">
        <f t="shared" si="2"/>
        <v>183391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183391</v>
      </c>
      <c r="L10" s="37">
        <f>'[1]02結算'!E4</f>
        <v>0</v>
      </c>
      <c r="M10" s="28">
        <f>'[1]02結算'!E5</f>
        <v>0</v>
      </c>
      <c r="N10" s="28">
        <f>'[1]02結算'!E6</f>
        <v>0</v>
      </c>
      <c r="O10" s="28">
        <f>'[1]02結算'!E7</f>
        <v>0</v>
      </c>
      <c r="P10" s="28">
        <f>'[1]02結算'!E8</f>
        <v>0</v>
      </c>
      <c r="Q10" s="28">
        <f>'[1]02結算'!E9</f>
        <v>0</v>
      </c>
      <c r="R10" s="28">
        <f>'[1]02結算'!E10</f>
        <v>0</v>
      </c>
      <c r="S10" s="28">
        <f>'[1]02結算'!E11</f>
        <v>0</v>
      </c>
      <c r="T10" s="21">
        <f>'[1]02結算'!E14</f>
        <v>183391</v>
      </c>
      <c r="U10" s="35">
        <f t="shared" si="1"/>
        <v>183391</v>
      </c>
    </row>
    <row r="11" spans="1:21" s="13" customFormat="1" ht="30" customHeight="1" x14ac:dyDescent="0.25">
      <c r="A11" s="33" t="s">
        <v>59</v>
      </c>
      <c r="B11" s="19">
        <v>700</v>
      </c>
      <c r="C11" s="35">
        <f t="shared" si="2"/>
        <v>183391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25">
        <f>'[1]03結算'!B11</f>
        <v>0</v>
      </c>
      <c r="K11" s="26">
        <f t="shared" si="0"/>
        <v>183391</v>
      </c>
      <c r="L11" s="37">
        <f>'[1]03結算'!E4</f>
        <v>0</v>
      </c>
      <c r="M11" s="28">
        <f>'[1]03結算'!E5</f>
        <v>0</v>
      </c>
      <c r="N11" s="28">
        <f>'[1]03結算'!E6</f>
        <v>0</v>
      </c>
      <c r="O11" s="28">
        <f>'[1]03結算'!E7</f>
        <v>0</v>
      </c>
      <c r="P11" s="28">
        <f>'[1]03結算'!E8</f>
        <v>0</v>
      </c>
      <c r="Q11" s="28">
        <f>'[1]03結算'!E9</f>
        <v>0</v>
      </c>
      <c r="R11" s="28">
        <f>'[1]03結算'!E10</f>
        <v>0</v>
      </c>
      <c r="S11" s="28">
        <f>'[1]03結算'!E11</f>
        <v>0</v>
      </c>
      <c r="T11" s="38">
        <f>'[1]03結算'!E14</f>
        <v>183391</v>
      </c>
      <c r="U11" s="35">
        <f t="shared" si="1"/>
        <v>183391</v>
      </c>
    </row>
    <row r="12" spans="1:21" s="13" customFormat="1" ht="30" customHeight="1" x14ac:dyDescent="0.25">
      <c r="A12" s="33" t="s">
        <v>60</v>
      </c>
      <c r="B12" s="19">
        <v>700</v>
      </c>
      <c r="C12" s="35">
        <f t="shared" si="2"/>
        <v>183391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25">
        <f>'[1]04結算'!B11</f>
        <v>0</v>
      </c>
      <c r="K12" s="26">
        <f t="shared" si="0"/>
        <v>183391</v>
      </c>
      <c r="L12" s="27">
        <f>'[1]04結算'!E4</f>
        <v>0</v>
      </c>
      <c r="M12" s="36">
        <f>'[1]04結算'!E5</f>
        <v>0</v>
      </c>
      <c r="N12" s="36">
        <f>'[1]04結算'!E6</f>
        <v>0</v>
      </c>
      <c r="O12" s="36">
        <f>'[1]04結算'!E7</f>
        <v>0</v>
      </c>
      <c r="P12" s="36">
        <f>'[1]04結算'!E8</f>
        <v>0</v>
      </c>
      <c r="Q12" s="36">
        <f>'[1]04結算'!E9</f>
        <v>0</v>
      </c>
      <c r="R12" s="36">
        <f>'[1]04結算'!E10</f>
        <v>0</v>
      </c>
      <c r="S12" s="36">
        <f>'[1]04結算'!E11</f>
        <v>0</v>
      </c>
      <c r="T12" s="38">
        <f>'[1]04結算'!E14</f>
        <v>183391</v>
      </c>
      <c r="U12" s="35">
        <f>SUM(L12:T12)</f>
        <v>183391</v>
      </c>
    </row>
    <row r="13" spans="1:21" s="13" customFormat="1" ht="30" customHeight="1" x14ac:dyDescent="0.25">
      <c r="A13" s="21" t="s">
        <v>61</v>
      </c>
      <c r="B13" s="19">
        <v>700</v>
      </c>
      <c r="C13" s="35">
        <f t="shared" si="2"/>
        <v>183391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183391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183391</v>
      </c>
      <c r="U13" s="35">
        <f>SUM(L13:T13)</f>
        <v>183391</v>
      </c>
    </row>
    <row r="14" spans="1:21" s="13" customFormat="1" ht="30" customHeight="1" x14ac:dyDescent="0.25">
      <c r="A14" s="33" t="s">
        <v>62</v>
      </c>
      <c r="B14" s="19">
        <v>700</v>
      </c>
      <c r="C14" s="35">
        <f t="shared" si="2"/>
        <v>183391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183391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183391</v>
      </c>
      <c r="U14" s="35">
        <f>SUM(L14:T14)</f>
        <v>183391</v>
      </c>
    </row>
    <row r="15" spans="1:21" s="13" customFormat="1" ht="30" customHeight="1" x14ac:dyDescent="0.25">
      <c r="A15" s="33" t="s">
        <v>63</v>
      </c>
      <c r="B15" s="19">
        <v>0</v>
      </c>
      <c r="C15" s="35">
        <f t="shared" si="2"/>
        <v>183391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183391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183391</v>
      </c>
      <c r="U15" s="35">
        <f>SUM(L15:T15)</f>
        <v>183391</v>
      </c>
    </row>
    <row r="16" spans="1:21" s="13" customFormat="1" ht="39.6" customHeight="1" x14ac:dyDescent="0.25">
      <c r="A16" s="53" t="s">
        <v>64</v>
      </c>
      <c r="B16" s="19" t="s">
        <v>65</v>
      </c>
      <c r="C16" s="35">
        <f>C4</f>
        <v>426696</v>
      </c>
      <c r="D16" s="40">
        <f t="shared" ref="D16:J16" si="3">SUM(D4:D15)</f>
        <v>955228</v>
      </c>
      <c r="E16" s="40">
        <f t="shared" si="3"/>
        <v>0</v>
      </c>
      <c r="F16" s="40">
        <f t="shared" si="3"/>
        <v>89600</v>
      </c>
      <c r="G16" s="40">
        <f t="shared" si="3"/>
        <v>100800</v>
      </c>
      <c r="H16" s="40">
        <f t="shared" si="3"/>
        <v>0</v>
      </c>
      <c r="I16" s="40">
        <f t="shared" si="3"/>
        <v>2177</v>
      </c>
      <c r="J16" s="40">
        <f t="shared" si="3"/>
        <v>-16970</v>
      </c>
      <c r="K16" s="39">
        <f>SUM(C16:J16)</f>
        <v>1557531</v>
      </c>
      <c r="L16" s="41">
        <f>SUM(L4:L15)</f>
        <v>44964</v>
      </c>
      <c r="M16" s="40">
        <f t="shared" ref="M16:S16" si="4">SUM(M4:M15)</f>
        <v>771741</v>
      </c>
      <c r="N16" s="40">
        <f t="shared" si="4"/>
        <v>21400</v>
      </c>
      <c r="O16" s="40">
        <f t="shared" si="4"/>
        <v>18965</v>
      </c>
      <c r="P16" s="40">
        <f t="shared" si="4"/>
        <v>268379</v>
      </c>
      <c r="Q16" s="40">
        <f t="shared" si="4"/>
        <v>87227</v>
      </c>
      <c r="R16" s="40">
        <f t="shared" si="4"/>
        <v>144579</v>
      </c>
      <c r="S16" s="40">
        <f t="shared" si="4"/>
        <v>16885</v>
      </c>
      <c r="T16" s="35">
        <f>T15</f>
        <v>183391</v>
      </c>
      <c r="U16" s="35">
        <f>SUM(L16:T16)</f>
        <v>1557531</v>
      </c>
    </row>
    <row r="17" spans="1:21" s="13" customFormat="1" ht="41.45" customHeight="1" x14ac:dyDescent="0.25">
      <c r="A17" s="54"/>
      <c r="B17" s="18" t="s">
        <v>9</v>
      </c>
      <c r="C17" s="42">
        <f>C16/K16</f>
        <v>0.27395666603104529</v>
      </c>
      <c r="D17" s="42">
        <f>D16/K16</f>
        <v>0.613296300362561</v>
      </c>
      <c r="E17" s="42">
        <f>E16/K16</f>
        <v>0</v>
      </c>
      <c r="F17" s="42">
        <f>F16/K16</f>
        <v>5.7526944889058386E-2</v>
      </c>
      <c r="G17" s="42">
        <f>G16/K16</f>
        <v>6.471781300019068E-2</v>
      </c>
      <c r="H17" s="42">
        <f>H16/K16</f>
        <v>0</v>
      </c>
      <c r="I17" s="42">
        <f>I16/K16</f>
        <v>1.3977249891013405E-3</v>
      </c>
      <c r="J17" s="42">
        <f>J16/K16</f>
        <v>-1.0895449271956705E-2</v>
      </c>
      <c r="K17" s="43">
        <f>(C16+D16+E16+F16+G16+H16+I16+J16)/K16</f>
        <v>1</v>
      </c>
      <c r="L17" s="44">
        <f>L16/(U16-T16)</f>
        <v>3.2721556755497982E-2</v>
      </c>
      <c r="M17" s="42">
        <f>M16/(U16-T16)</f>
        <v>0.56161744800384239</v>
      </c>
      <c r="N17" s="42">
        <f>N16/(U16-T16)</f>
        <v>1.5573376802945842E-2</v>
      </c>
      <c r="O17" s="42">
        <f>O16/(U16-T16)</f>
        <v>1.3801359395694763E-2</v>
      </c>
      <c r="P17" s="42">
        <f>P16/(U16-T16)</f>
        <v>0.1953068828503646</v>
      </c>
      <c r="Q17" s="42">
        <f>Q16/(U16-T16)</f>
        <v>6.3477520485540048E-2</v>
      </c>
      <c r="R17" s="42">
        <f>R16/(U16-T16)</f>
        <v>0.10521417031743491</v>
      </c>
      <c r="S17" s="42">
        <f>S16/(U16-T16)</f>
        <v>1.2287685388679465E-2</v>
      </c>
      <c r="T17" s="45" t="s">
        <v>66</v>
      </c>
      <c r="U17" s="46">
        <f>(L16+M16+N16+O16+P16+Q16+R16+S16)/(U16-T16)</f>
        <v>1</v>
      </c>
    </row>
    <row r="18" spans="1:21" ht="83.1" customHeight="1" x14ac:dyDescent="0.25">
      <c r="A18" s="21" t="s">
        <v>67</v>
      </c>
      <c r="B18" s="55" t="s">
        <v>72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34.35" customHeight="1" x14ac:dyDescent="0.25">
      <c r="A19" s="57" t="s">
        <v>68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33.35" customHeight="1" x14ac:dyDescent="0.25">
      <c r="A20" s="58" t="s">
        <v>69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M11" sqref="M11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69" t="str">
        <f>'[1]08分類帳'!A1:I1</f>
        <v>嘉義縣大林鎮三和國民小學</v>
      </c>
      <c r="B1" s="69"/>
      <c r="C1" s="69"/>
      <c r="D1" s="70" t="s">
        <v>0</v>
      </c>
      <c r="E1" s="70"/>
      <c r="F1" s="70"/>
      <c r="G1" s="70"/>
      <c r="H1" s="70"/>
    </row>
    <row r="2" spans="1:8" ht="26.1" customHeight="1" x14ac:dyDescent="0.25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.1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25">
      <c r="A4" s="2" t="s">
        <v>10</v>
      </c>
      <c r="B4" s="4">
        <f>'[1]08分類帳'!P4</f>
        <v>426696</v>
      </c>
      <c r="C4" s="67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 x14ac:dyDescent="0.25">
      <c r="A5" s="2" t="s">
        <v>13</v>
      </c>
      <c r="B5" s="4">
        <f>'[1]08分類帳'!F52</f>
        <v>0</v>
      </c>
      <c r="C5" s="67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25">
      <c r="A6" s="6" t="s">
        <v>15</v>
      </c>
      <c r="B6" s="4">
        <f>'[1]08分類帳'!G52</f>
        <v>0</v>
      </c>
      <c r="C6" s="67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 x14ac:dyDescent="0.25">
      <c r="A7" s="7" t="s">
        <v>17</v>
      </c>
      <c r="B7" s="4">
        <f>'[1]08分類帳'!H52</f>
        <v>0</v>
      </c>
      <c r="C7" s="67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 x14ac:dyDescent="0.25">
      <c r="A8" s="7" t="s">
        <v>19</v>
      </c>
      <c r="B8" s="4">
        <f>'[1]08分類帳'!I52</f>
        <v>0</v>
      </c>
      <c r="C8" s="67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'[1]08分類帳'!J52</f>
        <v>0</v>
      </c>
      <c r="C9" s="67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25">
      <c r="A10" s="2" t="s">
        <v>23</v>
      </c>
      <c r="B10" s="4">
        <f>'[1]08分類帳'!K52</f>
        <v>0</v>
      </c>
      <c r="C10" s="67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 x14ac:dyDescent="0.25">
      <c r="A11" s="8" t="s">
        <v>25</v>
      </c>
      <c r="B11" s="4">
        <f>'[1]08分類帳'!L52</f>
        <v>0</v>
      </c>
      <c r="C11" s="72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25">
      <c r="A12" s="2"/>
      <c r="B12" s="4"/>
      <c r="C12" s="66" t="s">
        <v>27</v>
      </c>
      <c r="D12" s="8"/>
      <c r="E12" s="4"/>
      <c r="F12" s="5"/>
      <c r="G12" s="4"/>
      <c r="H12" s="5"/>
    </row>
    <row r="13" spans="1:8" ht="28.35" customHeight="1" x14ac:dyDescent="0.25">
      <c r="A13" s="2"/>
      <c r="B13" s="4"/>
      <c r="C13" s="67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25">
      <c r="A14" s="2" t="s">
        <v>29</v>
      </c>
      <c r="B14" s="4">
        <f>SUM(B5:B13)</f>
        <v>0</v>
      </c>
      <c r="C14" s="67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25">
      <c r="A15" s="2" t="s">
        <v>31</v>
      </c>
      <c r="B15" s="4">
        <f>B14+B4</f>
        <v>426696</v>
      </c>
      <c r="C15" s="67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25">
      <c r="A16" s="2" t="s">
        <v>32</v>
      </c>
      <c r="B16" s="67" t="s">
        <v>33</v>
      </c>
      <c r="C16" s="67"/>
      <c r="D16" s="67"/>
      <c r="E16" s="67"/>
      <c r="F16" s="67"/>
      <c r="G16" s="67"/>
      <c r="H16" s="67"/>
    </row>
    <row r="17" spans="1:8" ht="27.6" customHeight="1" x14ac:dyDescent="0.25">
      <c r="A17" s="68" t="s">
        <v>34</v>
      </c>
      <c r="B17" s="68"/>
      <c r="C17" s="68"/>
      <c r="D17" s="68"/>
      <c r="E17" s="68"/>
      <c r="F17" s="68"/>
      <c r="G17" s="68"/>
      <c r="H17" s="6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69" t="str">
        <f>'[1]08結算'!A1:C1</f>
        <v>嘉義縣大林鎮三和國民小學</v>
      </c>
      <c r="B1" s="69"/>
      <c r="C1" s="69"/>
      <c r="D1" s="70" t="s">
        <v>70</v>
      </c>
      <c r="E1" s="70"/>
      <c r="F1" s="70"/>
      <c r="G1" s="70"/>
      <c r="H1" s="70"/>
    </row>
    <row r="2" spans="1:8" ht="26.1" customHeight="1" x14ac:dyDescent="0.25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.1" customHeight="1" x14ac:dyDescent="0.25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 x14ac:dyDescent="0.25">
      <c r="A4" s="47" t="s">
        <v>10</v>
      </c>
      <c r="B4" s="4">
        <f>'[1]09分類帳'!P4</f>
        <v>335008</v>
      </c>
      <c r="C4" s="72" t="s">
        <v>73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 x14ac:dyDescent="0.25">
      <c r="A5" s="47" t="s">
        <v>13</v>
      </c>
      <c r="B5" s="4">
        <f>'[1]09分類帳'!F52</f>
        <v>184798</v>
      </c>
      <c r="C5" s="76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45" customHeight="1" x14ac:dyDescent="0.25">
      <c r="A6" s="6" t="s">
        <v>15</v>
      </c>
      <c r="B6" s="4">
        <f>'[1]09分類帳'!G52</f>
        <v>0</v>
      </c>
      <c r="C6" s="76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 x14ac:dyDescent="0.25">
      <c r="A7" s="7" t="s">
        <v>17</v>
      </c>
      <c r="B7" s="4">
        <f>'[1]09分類帳'!H52</f>
        <v>0</v>
      </c>
      <c r="C7" s="76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 x14ac:dyDescent="0.25">
      <c r="A8" s="7" t="s">
        <v>19</v>
      </c>
      <c r="B8" s="4">
        <f>'[1]09分類帳'!I52</f>
        <v>0</v>
      </c>
      <c r="C8" s="76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'[1]09分類帳'!J52</f>
        <v>0</v>
      </c>
      <c r="C9" s="76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 x14ac:dyDescent="0.25">
      <c r="A10" s="47" t="s">
        <v>23</v>
      </c>
      <c r="B10" s="4">
        <f>'[1]09分類帳'!K52</f>
        <v>0</v>
      </c>
      <c r="C10" s="76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 x14ac:dyDescent="0.25">
      <c r="A11" s="8" t="s">
        <v>25</v>
      </c>
      <c r="B11" s="4">
        <f>'[1]09分類帳'!L52</f>
        <v>0</v>
      </c>
      <c r="C11" s="76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 x14ac:dyDescent="0.25">
      <c r="A12" s="47"/>
      <c r="B12" s="4"/>
      <c r="C12" s="73" t="s">
        <v>71</v>
      </c>
      <c r="D12" s="8"/>
      <c r="E12" s="4"/>
      <c r="F12" s="5"/>
      <c r="G12" s="4"/>
      <c r="H12" s="5"/>
    </row>
    <row r="13" spans="1:8" ht="27.6" customHeight="1" x14ac:dyDescent="0.25">
      <c r="A13" s="47"/>
      <c r="B13" s="4"/>
      <c r="C13" s="73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 x14ac:dyDescent="0.25">
      <c r="A14" s="47" t="s">
        <v>29</v>
      </c>
      <c r="B14" s="4">
        <f>SUM(B5:B13)</f>
        <v>184798</v>
      </c>
      <c r="C14" s="73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 x14ac:dyDescent="0.25">
      <c r="A15" s="47" t="s">
        <v>31</v>
      </c>
      <c r="B15" s="4">
        <f>B14+B4</f>
        <v>519806</v>
      </c>
      <c r="C15" s="74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 x14ac:dyDescent="0.25">
      <c r="A16" s="47" t="s">
        <v>32</v>
      </c>
      <c r="B16" s="67" t="s">
        <v>33</v>
      </c>
      <c r="C16" s="67"/>
      <c r="D16" s="67"/>
      <c r="E16" s="67"/>
      <c r="F16" s="67"/>
      <c r="G16" s="67"/>
      <c r="H16" s="67"/>
    </row>
    <row r="17" spans="1:8" ht="27.6" customHeight="1" x14ac:dyDescent="0.25">
      <c r="A17" s="75" t="s">
        <v>34</v>
      </c>
      <c r="B17" s="75"/>
      <c r="C17" s="75"/>
      <c r="D17" s="75"/>
      <c r="E17" s="75"/>
      <c r="F17" s="75"/>
      <c r="G17" s="75"/>
      <c r="H17" s="7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72" zoomScaleNormal="72" workbookViewId="0">
      <pane ySplit="3" topLeftCell="A4" activePane="bottomLeft" state="frozen"/>
      <selection pane="bottomLeft" activeCell="L25" sqref="L2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69" t="str">
        <f>'[1]09結算'!A1:C1</f>
        <v>嘉義縣大林鎮三和國民小學</v>
      </c>
      <c r="B1" s="69"/>
      <c r="C1" s="69"/>
      <c r="D1" s="70" t="s">
        <v>74</v>
      </c>
      <c r="E1" s="70"/>
      <c r="F1" s="70"/>
      <c r="G1" s="70"/>
      <c r="H1" s="70"/>
    </row>
    <row r="2" spans="1:8" ht="26.1" customHeight="1" x14ac:dyDescent="0.25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.1" customHeight="1" x14ac:dyDescent="0.25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 x14ac:dyDescent="0.25">
      <c r="A4" s="49" t="s">
        <v>10</v>
      </c>
      <c r="B4" s="4">
        <f>'[1]10分類帳'!P4</f>
        <v>519806</v>
      </c>
      <c r="C4" s="72" t="s">
        <v>75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 x14ac:dyDescent="0.25">
      <c r="A5" s="49" t="s">
        <v>13</v>
      </c>
      <c r="B5" s="4">
        <f>'[1]10分類帳'!F58</f>
        <v>154065</v>
      </c>
      <c r="C5" s="76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45" customHeight="1" x14ac:dyDescent="0.25">
      <c r="A6" s="6" t="s">
        <v>15</v>
      </c>
      <c r="B6" s="4">
        <f>'[1]10分類帳'!G58</f>
        <v>0</v>
      </c>
      <c r="C6" s="76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 x14ac:dyDescent="0.25">
      <c r="A7" s="7" t="s">
        <v>17</v>
      </c>
      <c r="B7" s="4">
        <f>'[1]10分類帳'!H58</f>
        <v>0</v>
      </c>
      <c r="C7" s="76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 x14ac:dyDescent="0.25">
      <c r="A8" s="7" t="s">
        <v>19</v>
      </c>
      <c r="B8" s="4">
        <f>'[1]10分類帳'!I58</f>
        <v>0</v>
      </c>
      <c r="C8" s="76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450000000000003" customHeight="1" x14ac:dyDescent="0.25">
      <c r="A9" s="7" t="s">
        <v>21</v>
      </c>
      <c r="B9" s="4">
        <f>'[1]10分類帳'!J58</f>
        <v>0</v>
      </c>
      <c r="C9" s="76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 x14ac:dyDescent="0.25">
      <c r="A10" s="49" t="s">
        <v>76</v>
      </c>
      <c r="B10" s="4">
        <f>'[1]10分類帳'!K58</f>
        <v>1000</v>
      </c>
      <c r="C10" s="76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 x14ac:dyDescent="0.25">
      <c r="A11" s="8" t="s">
        <v>25</v>
      </c>
      <c r="B11" s="4">
        <f>'[1]10分類帳'!L58</f>
        <v>-14470</v>
      </c>
      <c r="C11" s="76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 x14ac:dyDescent="0.25">
      <c r="A12" s="49"/>
      <c r="B12" s="4"/>
      <c r="C12" s="76" t="s">
        <v>71</v>
      </c>
      <c r="D12" s="8"/>
      <c r="E12" s="4"/>
      <c r="F12" s="5"/>
      <c r="G12" s="4"/>
      <c r="H12" s="5"/>
    </row>
    <row r="13" spans="1:8" ht="30.6" customHeight="1" x14ac:dyDescent="0.25">
      <c r="A13" s="49"/>
      <c r="B13" s="4"/>
      <c r="C13" s="76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450000000000003" customHeight="1" x14ac:dyDescent="0.25">
      <c r="A14" s="49" t="s">
        <v>29</v>
      </c>
      <c r="B14" s="4">
        <f>SUM(B5:B13)</f>
        <v>140595</v>
      </c>
      <c r="C14" s="76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 x14ac:dyDescent="0.25">
      <c r="A15" s="49" t="s">
        <v>31</v>
      </c>
      <c r="B15" s="4">
        <f>B14+B4</f>
        <v>660401</v>
      </c>
      <c r="C15" s="66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 x14ac:dyDescent="0.25">
      <c r="A16" s="49" t="s">
        <v>32</v>
      </c>
      <c r="B16" s="67" t="s">
        <v>33</v>
      </c>
      <c r="C16" s="67"/>
      <c r="D16" s="67"/>
      <c r="E16" s="67"/>
      <c r="F16" s="67"/>
      <c r="G16" s="67"/>
      <c r="H16" s="67"/>
    </row>
    <row r="17" spans="1:8" ht="27.6" customHeight="1" x14ac:dyDescent="0.25">
      <c r="A17" s="68" t="s">
        <v>34</v>
      </c>
      <c r="B17" s="68"/>
      <c r="C17" s="68"/>
      <c r="D17" s="68"/>
      <c r="E17" s="68"/>
      <c r="F17" s="68"/>
      <c r="G17" s="68"/>
      <c r="H17" s="6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zoomScale="87" zoomScaleNormal="87" workbookViewId="0">
      <pane ySplit="3" topLeftCell="A4" activePane="bottomLeft" state="frozen"/>
      <selection pane="bottomLeft" activeCell="M9" sqref="M9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" style="1" customWidth="1"/>
    <col min="4" max="4" width="14.875" style="1" customWidth="1"/>
    <col min="5" max="5" width="13.625" style="11" customWidth="1"/>
    <col min="6" max="6" width="12.625" style="1" customWidth="1"/>
    <col min="7" max="7" width="15" style="11" customWidth="1"/>
    <col min="8" max="8" width="11" style="1" customWidth="1"/>
    <col min="9" max="256" width="8.875" style="1"/>
    <col min="257" max="257" width="13.875" style="1" customWidth="1"/>
    <col min="258" max="258" width="12.625" style="1" customWidth="1"/>
    <col min="259" max="259" width="42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5" style="1" customWidth="1"/>
    <col min="264" max="264" width="11" style="1" customWidth="1"/>
    <col min="265" max="512" width="8.875" style="1"/>
    <col min="513" max="513" width="13.875" style="1" customWidth="1"/>
    <col min="514" max="514" width="12.625" style="1" customWidth="1"/>
    <col min="515" max="515" width="42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5" style="1" customWidth="1"/>
    <col min="520" max="520" width="11" style="1" customWidth="1"/>
    <col min="521" max="768" width="8.875" style="1"/>
    <col min="769" max="769" width="13.875" style="1" customWidth="1"/>
    <col min="770" max="770" width="12.625" style="1" customWidth="1"/>
    <col min="771" max="771" width="42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5" style="1" customWidth="1"/>
    <col min="776" max="776" width="11" style="1" customWidth="1"/>
    <col min="777" max="1024" width="8.875" style="1"/>
    <col min="1025" max="1025" width="13.875" style="1" customWidth="1"/>
    <col min="1026" max="1026" width="12.625" style="1" customWidth="1"/>
    <col min="1027" max="1027" width="42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5" style="1" customWidth="1"/>
    <col min="1032" max="1032" width="11" style="1" customWidth="1"/>
    <col min="1033" max="1280" width="8.875" style="1"/>
    <col min="1281" max="1281" width="13.875" style="1" customWidth="1"/>
    <col min="1282" max="1282" width="12.625" style="1" customWidth="1"/>
    <col min="1283" max="1283" width="42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5" style="1" customWidth="1"/>
    <col min="1288" max="1288" width="11" style="1" customWidth="1"/>
    <col min="1289" max="1536" width="8.875" style="1"/>
    <col min="1537" max="1537" width="13.875" style="1" customWidth="1"/>
    <col min="1538" max="1538" width="12.625" style="1" customWidth="1"/>
    <col min="1539" max="1539" width="42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5" style="1" customWidth="1"/>
    <col min="1544" max="1544" width="11" style="1" customWidth="1"/>
    <col min="1545" max="1792" width="8.875" style="1"/>
    <col min="1793" max="1793" width="13.875" style="1" customWidth="1"/>
    <col min="1794" max="1794" width="12.625" style="1" customWidth="1"/>
    <col min="1795" max="1795" width="42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5" style="1" customWidth="1"/>
    <col min="1800" max="1800" width="11" style="1" customWidth="1"/>
    <col min="1801" max="2048" width="8.875" style="1"/>
    <col min="2049" max="2049" width="13.875" style="1" customWidth="1"/>
    <col min="2050" max="2050" width="12.625" style="1" customWidth="1"/>
    <col min="2051" max="2051" width="42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5" style="1" customWidth="1"/>
    <col min="2056" max="2056" width="11" style="1" customWidth="1"/>
    <col min="2057" max="2304" width="8.875" style="1"/>
    <col min="2305" max="2305" width="13.875" style="1" customWidth="1"/>
    <col min="2306" max="2306" width="12.625" style="1" customWidth="1"/>
    <col min="2307" max="2307" width="42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5" style="1" customWidth="1"/>
    <col min="2312" max="2312" width="11" style="1" customWidth="1"/>
    <col min="2313" max="2560" width="8.875" style="1"/>
    <col min="2561" max="2561" width="13.875" style="1" customWidth="1"/>
    <col min="2562" max="2562" width="12.625" style="1" customWidth="1"/>
    <col min="2563" max="2563" width="42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5" style="1" customWidth="1"/>
    <col min="2568" max="2568" width="11" style="1" customWidth="1"/>
    <col min="2569" max="2816" width="8.875" style="1"/>
    <col min="2817" max="2817" width="13.875" style="1" customWidth="1"/>
    <col min="2818" max="2818" width="12.625" style="1" customWidth="1"/>
    <col min="2819" max="2819" width="42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5" style="1" customWidth="1"/>
    <col min="2824" max="2824" width="11" style="1" customWidth="1"/>
    <col min="2825" max="3072" width="8.875" style="1"/>
    <col min="3073" max="3073" width="13.875" style="1" customWidth="1"/>
    <col min="3074" max="3074" width="12.625" style="1" customWidth="1"/>
    <col min="3075" max="3075" width="42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5" style="1" customWidth="1"/>
    <col min="3080" max="3080" width="11" style="1" customWidth="1"/>
    <col min="3081" max="3328" width="8.875" style="1"/>
    <col min="3329" max="3329" width="13.875" style="1" customWidth="1"/>
    <col min="3330" max="3330" width="12.625" style="1" customWidth="1"/>
    <col min="3331" max="3331" width="42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5" style="1" customWidth="1"/>
    <col min="3336" max="3336" width="11" style="1" customWidth="1"/>
    <col min="3337" max="3584" width="8.875" style="1"/>
    <col min="3585" max="3585" width="13.875" style="1" customWidth="1"/>
    <col min="3586" max="3586" width="12.625" style="1" customWidth="1"/>
    <col min="3587" max="3587" width="42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5" style="1" customWidth="1"/>
    <col min="3592" max="3592" width="11" style="1" customWidth="1"/>
    <col min="3593" max="3840" width="8.875" style="1"/>
    <col min="3841" max="3841" width="13.875" style="1" customWidth="1"/>
    <col min="3842" max="3842" width="12.625" style="1" customWidth="1"/>
    <col min="3843" max="3843" width="42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5" style="1" customWidth="1"/>
    <col min="3848" max="3848" width="11" style="1" customWidth="1"/>
    <col min="3849" max="4096" width="8.875" style="1"/>
    <col min="4097" max="4097" width="13.875" style="1" customWidth="1"/>
    <col min="4098" max="4098" width="12.625" style="1" customWidth="1"/>
    <col min="4099" max="4099" width="42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5" style="1" customWidth="1"/>
    <col min="4104" max="4104" width="11" style="1" customWidth="1"/>
    <col min="4105" max="4352" width="8.875" style="1"/>
    <col min="4353" max="4353" width="13.875" style="1" customWidth="1"/>
    <col min="4354" max="4354" width="12.625" style="1" customWidth="1"/>
    <col min="4355" max="4355" width="42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5" style="1" customWidth="1"/>
    <col min="4360" max="4360" width="11" style="1" customWidth="1"/>
    <col min="4361" max="4608" width="8.875" style="1"/>
    <col min="4609" max="4609" width="13.875" style="1" customWidth="1"/>
    <col min="4610" max="4610" width="12.625" style="1" customWidth="1"/>
    <col min="4611" max="4611" width="42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5" style="1" customWidth="1"/>
    <col min="4616" max="4616" width="11" style="1" customWidth="1"/>
    <col min="4617" max="4864" width="8.875" style="1"/>
    <col min="4865" max="4865" width="13.875" style="1" customWidth="1"/>
    <col min="4866" max="4866" width="12.625" style="1" customWidth="1"/>
    <col min="4867" max="4867" width="42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5" style="1" customWidth="1"/>
    <col min="4872" max="4872" width="11" style="1" customWidth="1"/>
    <col min="4873" max="5120" width="8.875" style="1"/>
    <col min="5121" max="5121" width="13.875" style="1" customWidth="1"/>
    <col min="5122" max="5122" width="12.625" style="1" customWidth="1"/>
    <col min="5123" max="5123" width="42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5" style="1" customWidth="1"/>
    <col min="5128" max="5128" width="11" style="1" customWidth="1"/>
    <col min="5129" max="5376" width="8.875" style="1"/>
    <col min="5377" max="5377" width="13.875" style="1" customWidth="1"/>
    <col min="5378" max="5378" width="12.625" style="1" customWidth="1"/>
    <col min="5379" max="5379" width="42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5" style="1" customWidth="1"/>
    <col min="5384" max="5384" width="11" style="1" customWidth="1"/>
    <col min="5385" max="5632" width="8.875" style="1"/>
    <col min="5633" max="5633" width="13.875" style="1" customWidth="1"/>
    <col min="5634" max="5634" width="12.625" style="1" customWidth="1"/>
    <col min="5635" max="5635" width="42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5" style="1" customWidth="1"/>
    <col min="5640" max="5640" width="11" style="1" customWidth="1"/>
    <col min="5641" max="5888" width="8.875" style="1"/>
    <col min="5889" max="5889" width="13.875" style="1" customWidth="1"/>
    <col min="5890" max="5890" width="12.625" style="1" customWidth="1"/>
    <col min="5891" max="5891" width="42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5" style="1" customWidth="1"/>
    <col min="5896" max="5896" width="11" style="1" customWidth="1"/>
    <col min="5897" max="6144" width="8.875" style="1"/>
    <col min="6145" max="6145" width="13.875" style="1" customWidth="1"/>
    <col min="6146" max="6146" width="12.625" style="1" customWidth="1"/>
    <col min="6147" max="6147" width="42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5" style="1" customWidth="1"/>
    <col min="6152" max="6152" width="11" style="1" customWidth="1"/>
    <col min="6153" max="6400" width="8.875" style="1"/>
    <col min="6401" max="6401" width="13.875" style="1" customWidth="1"/>
    <col min="6402" max="6402" width="12.625" style="1" customWidth="1"/>
    <col min="6403" max="6403" width="42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5" style="1" customWidth="1"/>
    <col min="6408" max="6408" width="11" style="1" customWidth="1"/>
    <col min="6409" max="6656" width="8.875" style="1"/>
    <col min="6657" max="6657" width="13.875" style="1" customWidth="1"/>
    <col min="6658" max="6658" width="12.625" style="1" customWidth="1"/>
    <col min="6659" max="6659" width="42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5" style="1" customWidth="1"/>
    <col min="6664" max="6664" width="11" style="1" customWidth="1"/>
    <col min="6665" max="6912" width="8.875" style="1"/>
    <col min="6913" max="6913" width="13.875" style="1" customWidth="1"/>
    <col min="6914" max="6914" width="12.625" style="1" customWidth="1"/>
    <col min="6915" max="6915" width="42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5" style="1" customWidth="1"/>
    <col min="6920" max="6920" width="11" style="1" customWidth="1"/>
    <col min="6921" max="7168" width="8.875" style="1"/>
    <col min="7169" max="7169" width="13.875" style="1" customWidth="1"/>
    <col min="7170" max="7170" width="12.625" style="1" customWidth="1"/>
    <col min="7171" max="7171" width="42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5" style="1" customWidth="1"/>
    <col min="7176" max="7176" width="11" style="1" customWidth="1"/>
    <col min="7177" max="7424" width="8.875" style="1"/>
    <col min="7425" max="7425" width="13.875" style="1" customWidth="1"/>
    <col min="7426" max="7426" width="12.625" style="1" customWidth="1"/>
    <col min="7427" max="7427" width="42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5" style="1" customWidth="1"/>
    <col min="7432" max="7432" width="11" style="1" customWidth="1"/>
    <col min="7433" max="7680" width="8.875" style="1"/>
    <col min="7681" max="7681" width="13.875" style="1" customWidth="1"/>
    <col min="7682" max="7682" width="12.625" style="1" customWidth="1"/>
    <col min="7683" max="7683" width="42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5" style="1" customWidth="1"/>
    <col min="7688" max="7688" width="11" style="1" customWidth="1"/>
    <col min="7689" max="7936" width="8.875" style="1"/>
    <col min="7937" max="7937" width="13.875" style="1" customWidth="1"/>
    <col min="7938" max="7938" width="12.625" style="1" customWidth="1"/>
    <col min="7939" max="7939" width="42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5" style="1" customWidth="1"/>
    <col min="7944" max="7944" width="11" style="1" customWidth="1"/>
    <col min="7945" max="8192" width="8.875" style="1"/>
    <col min="8193" max="8193" width="13.875" style="1" customWidth="1"/>
    <col min="8194" max="8194" width="12.625" style="1" customWidth="1"/>
    <col min="8195" max="8195" width="42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5" style="1" customWidth="1"/>
    <col min="8200" max="8200" width="11" style="1" customWidth="1"/>
    <col min="8201" max="8448" width="8.875" style="1"/>
    <col min="8449" max="8449" width="13.875" style="1" customWidth="1"/>
    <col min="8450" max="8450" width="12.625" style="1" customWidth="1"/>
    <col min="8451" max="8451" width="42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5" style="1" customWidth="1"/>
    <col min="8456" max="8456" width="11" style="1" customWidth="1"/>
    <col min="8457" max="8704" width="8.875" style="1"/>
    <col min="8705" max="8705" width="13.875" style="1" customWidth="1"/>
    <col min="8706" max="8706" width="12.625" style="1" customWidth="1"/>
    <col min="8707" max="8707" width="42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5" style="1" customWidth="1"/>
    <col min="8712" max="8712" width="11" style="1" customWidth="1"/>
    <col min="8713" max="8960" width="8.875" style="1"/>
    <col min="8961" max="8961" width="13.875" style="1" customWidth="1"/>
    <col min="8962" max="8962" width="12.625" style="1" customWidth="1"/>
    <col min="8963" max="8963" width="42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5" style="1" customWidth="1"/>
    <col min="8968" max="8968" width="11" style="1" customWidth="1"/>
    <col min="8969" max="9216" width="8.875" style="1"/>
    <col min="9217" max="9217" width="13.875" style="1" customWidth="1"/>
    <col min="9218" max="9218" width="12.625" style="1" customWidth="1"/>
    <col min="9219" max="9219" width="42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5" style="1" customWidth="1"/>
    <col min="9224" max="9224" width="11" style="1" customWidth="1"/>
    <col min="9225" max="9472" width="8.875" style="1"/>
    <col min="9473" max="9473" width="13.875" style="1" customWidth="1"/>
    <col min="9474" max="9474" width="12.625" style="1" customWidth="1"/>
    <col min="9475" max="9475" width="42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5" style="1" customWidth="1"/>
    <col min="9480" max="9480" width="11" style="1" customWidth="1"/>
    <col min="9481" max="9728" width="8.875" style="1"/>
    <col min="9729" max="9729" width="13.875" style="1" customWidth="1"/>
    <col min="9730" max="9730" width="12.625" style="1" customWidth="1"/>
    <col min="9731" max="9731" width="42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5" style="1" customWidth="1"/>
    <col min="9736" max="9736" width="11" style="1" customWidth="1"/>
    <col min="9737" max="9984" width="8.875" style="1"/>
    <col min="9985" max="9985" width="13.875" style="1" customWidth="1"/>
    <col min="9986" max="9986" width="12.625" style="1" customWidth="1"/>
    <col min="9987" max="9987" width="42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5" style="1" customWidth="1"/>
    <col min="9992" max="9992" width="11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5" style="1" customWidth="1"/>
    <col min="10248" max="10248" width="11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5" style="1" customWidth="1"/>
    <col min="10504" max="10504" width="11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5" style="1" customWidth="1"/>
    <col min="10760" max="10760" width="11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5" style="1" customWidth="1"/>
    <col min="11016" max="11016" width="11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5" style="1" customWidth="1"/>
    <col min="11272" max="11272" width="11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5" style="1" customWidth="1"/>
    <col min="11528" max="11528" width="11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5" style="1" customWidth="1"/>
    <col min="11784" max="11784" width="11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5" style="1" customWidth="1"/>
    <col min="12040" max="12040" width="11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5" style="1" customWidth="1"/>
    <col min="12296" max="12296" width="11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5" style="1" customWidth="1"/>
    <col min="12552" max="12552" width="11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5" style="1" customWidth="1"/>
    <col min="12808" max="12808" width="11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5" style="1" customWidth="1"/>
    <col min="13064" max="13064" width="11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5" style="1" customWidth="1"/>
    <col min="13320" max="13320" width="11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5" style="1" customWidth="1"/>
    <col min="13576" max="13576" width="11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5" style="1" customWidth="1"/>
    <col min="13832" max="13832" width="11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5" style="1" customWidth="1"/>
    <col min="14088" max="14088" width="11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5" style="1" customWidth="1"/>
    <col min="14344" max="14344" width="11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5" style="1" customWidth="1"/>
    <col min="14600" max="14600" width="11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5" style="1" customWidth="1"/>
    <col min="14856" max="14856" width="11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5" style="1" customWidth="1"/>
    <col min="15112" max="15112" width="11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5" style="1" customWidth="1"/>
    <col min="15368" max="15368" width="11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5" style="1" customWidth="1"/>
    <col min="15624" max="15624" width="11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5" style="1" customWidth="1"/>
    <col min="15880" max="15880" width="11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5" style="1" customWidth="1"/>
    <col min="16136" max="16136" width="11" style="1" customWidth="1"/>
    <col min="16137" max="16384" width="8.875" style="1"/>
  </cols>
  <sheetData>
    <row r="1" spans="1:8" ht="29.45" customHeight="1" x14ac:dyDescent="0.25">
      <c r="A1" s="69" t="str">
        <f>'[1]10結算'!A1:C1</f>
        <v>嘉義縣大林鎮三和國民小學</v>
      </c>
      <c r="B1" s="69"/>
      <c r="C1" s="69"/>
      <c r="D1" s="70" t="s">
        <v>77</v>
      </c>
      <c r="E1" s="70"/>
      <c r="F1" s="70"/>
      <c r="G1" s="70"/>
      <c r="H1" s="70"/>
    </row>
    <row r="2" spans="1:8" ht="26.1" customHeight="1" x14ac:dyDescent="0.25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.1" customHeight="1" x14ac:dyDescent="0.25">
      <c r="A3" s="50" t="s">
        <v>4</v>
      </c>
      <c r="B3" s="3" t="s">
        <v>5</v>
      </c>
      <c r="C3" s="50" t="s">
        <v>6</v>
      </c>
      <c r="D3" s="50" t="s">
        <v>7</v>
      </c>
      <c r="E3" s="3" t="s">
        <v>8</v>
      </c>
      <c r="F3" s="50" t="s">
        <v>9</v>
      </c>
      <c r="G3" s="3" t="s">
        <v>8</v>
      </c>
      <c r="H3" s="50" t="s">
        <v>9</v>
      </c>
    </row>
    <row r="4" spans="1:8" ht="26.1" customHeight="1" x14ac:dyDescent="0.25">
      <c r="A4" s="50" t="s">
        <v>10</v>
      </c>
      <c r="B4" s="4">
        <f>'[1]11分類帳'!P4</f>
        <v>260489</v>
      </c>
      <c r="C4" s="72" t="s">
        <v>78</v>
      </c>
      <c r="D4" s="50" t="s">
        <v>12</v>
      </c>
      <c r="E4" s="4">
        <f>'[1]11分類帳'!G48</f>
        <v>11598</v>
      </c>
      <c r="F4" s="5">
        <f>E4/E13</f>
        <v>4.3099379782161953E-2</v>
      </c>
      <c r="G4" s="4">
        <f>'[1]11分類帳'!G49</f>
        <v>36444</v>
      </c>
      <c r="H4" s="5">
        <f>G4/G13</f>
        <v>5.5064335402300241E-2</v>
      </c>
    </row>
    <row r="5" spans="1:8" ht="26.1" customHeight="1" x14ac:dyDescent="0.25">
      <c r="A5" s="50" t="s">
        <v>13</v>
      </c>
      <c r="B5" s="4">
        <f>'[1]11分類帳'!F52</f>
        <v>255054</v>
      </c>
      <c r="C5" s="76"/>
      <c r="D5" s="50" t="s">
        <v>79</v>
      </c>
      <c r="E5" s="4">
        <f>'[1]11分類帳'!H48</f>
        <v>111163</v>
      </c>
      <c r="F5" s="5">
        <f>E5/E13</f>
        <v>0.41309332253185632</v>
      </c>
      <c r="G5" s="4">
        <f>'[1]11分類帳'!H49</f>
        <v>324155</v>
      </c>
      <c r="H5" s="5">
        <f>G5/G13</f>
        <v>0.48977553622908115</v>
      </c>
    </row>
    <row r="6" spans="1:8" ht="29.45" customHeight="1" x14ac:dyDescent="0.25">
      <c r="A6" s="6" t="s">
        <v>15</v>
      </c>
      <c r="B6" s="4">
        <f>'[1]11分類帳'!G52</f>
        <v>0</v>
      </c>
      <c r="C6" s="76"/>
      <c r="D6" s="50" t="s">
        <v>16</v>
      </c>
      <c r="E6" s="4">
        <f>'[1]11分類帳'!I48</f>
        <v>0</v>
      </c>
      <c r="F6" s="5">
        <f>E6/E13</f>
        <v>0</v>
      </c>
      <c r="G6" s="4">
        <f>'[1]11分類帳'!I49</f>
        <v>9700</v>
      </c>
      <c r="H6" s="5">
        <f>G6/G13</f>
        <v>1.4656021660693457E-2</v>
      </c>
    </row>
    <row r="7" spans="1:8" ht="32.450000000000003" customHeight="1" x14ac:dyDescent="0.25">
      <c r="A7" s="7" t="s">
        <v>17</v>
      </c>
      <c r="B7" s="4">
        <f>'[1]11分類帳'!H52</f>
        <v>89600</v>
      </c>
      <c r="C7" s="76"/>
      <c r="D7" s="50" t="s">
        <v>18</v>
      </c>
      <c r="E7" s="4">
        <f>'[1]11分類帳'!J48</f>
        <v>0</v>
      </c>
      <c r="F7" s="5">
        <f>E7/E13</f>
        <v>0</v>
      </c>
      <c r="G7" s="4">
        <f>'[1]11分類帳'!J49</f>
        <v>10520</v>
      </c>
      <c r="H7" s="5">
        <f>G7/G13</f>
        <v>1.5894984316545895E-2</v>
      </c>
    </row>
    <row r="8" spans="1:8" ht="30" customHeight="1" x14ac:dyDescent="0.25">
      <c r="A8" s="7" t="s">
        <v>19</v>
      </c>
      <c r="B8" s="4">
        <f>'[1]11分類帳'!I52</f>
        <v>100800</v>
      </c>
      <c r="C8" s="76"/>
      <c r="D8" s="50" t="s">
        <v>20</v>
      </c>
      <c r="E8" s="4">
        <f>'[1]11分類帳'!K48</f>
        <v>47123</v>
      </c>
      <c r="F8" s="5">
        <f>E8/E13</f>
        <v>0.17511399150498516</v>
      </c>
      <c r="G8" s="4">
        <f>'[1]11分類帳'!K48</f>
        <v>47123</v>
      </c>
      <c r="H8" s="5">
        <f>G8/G13</f>
        <v>7.1199557599676055E-2</v>
      </c>
    </row>
    <row r="9" spans="1:8" ht="33.6" customHeight="1" x14ac:dyDescent="0.25">
      <c r="A9" s="7" t="s">
        <v>21</v>
      </c>
      <c r="B9" s="4">
        <f>'[1]11分類帳'!J52</f>
        <v>0</v>
      </c>
      <c r="C9" s="76"/>
      <c r="D9" s="50" t="s">
        <v>22</v>
      </c>
      <c r="E9" s="4">
        <f>'[1]11分類帳'!L48</f>
        <v>36366</v>
      </c>
      <c r="F9" s="5">
        <f>E9/E13</f>
        <v>0.13513985559217984</v>
      </c>
      <c r="G9" s="4">
        <f>'[1]11分類帳'!L49</f>
        <v>77497</v>
      </c>
      <c r="H9" s="5">
        <f>G9/G13</f>
        <v>0.11709254748853204</v>
      </c>
    </row>
    <row r="10" spans="1:8" ht="30" customHeight="1" x14ac:dyDescent="0.25">
      <c r="A10" s="50" t="s">
        <v>80</v>
      </c>
      <c r="B10" s="4">
        <f>'[1]11分類帳'!K52</f>
        <v>300</v>
      </c>
      <c r="C10" s="76"/>
      <c r="D10" s="50" t="s">
        <v>24</v>
      </c>
      <c r="E10" s="4">
        <f>'[1]11分類帳'!M48</f>
        <v>62579</v>
      </c>
      <c r="F10" s="5">
        <f>E10/E13</f>
        <v>0.23255010237867849</v>
      </c>
      <c r="G10" s="4">
        <f>'[1]11分類帳'!M49</f>
        <v>144579</v>
      </c>
      <c r="H10" s="5">
        <f>G10/G13</f>
        <v>0.21844875831767002</v>
      </c>
    </row>
    <row r="11" spans="1:8" ht="42" customHeight="1" x14ac:dyDescent="0.25">
      <c r="A11" s="8" t="s">
        <v>25</v>
      </c>
      <c r="B11" s="4">
        <f>'[1]11分類帳'!L52</f>
        <v>0</v>
      </c>
      <c r="C11" s="76"/>
      <c r="D11" s="50" t="s">
        <v>26</v>
      </c>
      <c r="E11" s="4">
        <f>'[1]11分類帳'!N48</f>
        <v>270</v>
      </c>
      <c r="F11" s="5">
        <f>E11/E13</f>
        <v>1.0033482101382762E-3</v>
      </c>
      <c r="G11" s="4">
        <f>'[1]11分類帳'!N49</f>
        <v>11826</v>
      </c>
      <c r="H11" s="5">
        <f>G11/G13</f>
        <v>1.7868258985501116E-2</v>
      </c>
    </row>
    <row r="12" spans="1:8" ht="28.35" customHeight="1" x14ac:dyDescent="0.25">
      <c r="A12" s="50"/>
      <c r="B12" s="4"/>
      <c r="C12" s="76" t="s">
        <v>81</v>
      </c>
      <c r="D12" s="8"/>
      <c r="E12" s="4"/>
      <c r="F12" s="5"/>
      <c r="G12" s="4"/>
      <c r="H12" s="5"/>
    </row>
    <row r="13" spans="1:8" ht="27.6" customHeight="1" x14ac:dyDescent="0.25">
      <c r="A13" s="50"/>
      <c r="B13" s="4"/>
      <c r="C13" s="76"/>
      <c r="D13" s="50" t="s">
        <v>28</v>
      </c>
      <c r="E13" s="4">
        <f>SUM(E4:E12)</f>
        <v>269099</v>
      </c>
      <c r="F13" s="5">
        <f>E13/E13</f>
        <v>1</v>
      </c>
      <c r="G13" s="4">
        <f>SUM(G4:G12)</f>
        <v>661844</v>
      </c>
      <c r="H13" s="9">
        <f>G13/G13</f>
        <v>1</v>
      </c>
    </row>
    <row r="14" spans="1:8" ht="38.450000000000003" customHeight="1" x14ac:dyDescent="0.25">
      <c r="A14" s="50" t="s">
        <v>29</v>
      </c>
      <c r="B14" s="4">
        <f>SUM(B5:B12)</f>
        <v>445754</v>
      </c>
      <c r="C14" s="76"/>
      <c r="D14" s="50" t="s">
        <v>30</v>
      </c>
      <c r="E14" s="4">
        <f>'[1]11分類帳'!P49</f>
        <v>437144</v>
      </c>
      <c r="F14" s="5"/>
      <c r="G14" s="4">
        <f>E14</f>
        <v>437144</v>
      </c>
      <c r="H14" s="10"/>
    </row>
    <row r="15" spans="1:8" ht="38.450000000000003" customHeight="1" x14ac:dyDescent="0.25">
      <c r="A15" s="50" t="s">
        <v>31</v>
      </c>
      <c r="B15" s="4">
        <f>B14+B4</f>
        <v>706243</v>
      </c>
      <c r="C15" s="66"/>
      <c r="D15" s="50" t="s">
        <v>31</v>
      </c>
      <c r="E15" s="4">
        <f>E13+E14</f>
        <v>706243</v>
      </c>
      <c r="F15" s="9">
        <f>SUM(F4:F11)</f>
        <v>0.99999999999999989</v>
      </c>
      <c r="G15" s="4">
        <f>G13+G14</f>
        <v>1098988</v>
      </c>
      <c r="H15" s="9">
        <f>SUM(H4:H11)</f>
        <v>0.99999999999999989</v>
      </c>
    </row>
    <row r="16" spans="1:8" ht="57" customHeight="1" x14ac:dyDescent="0.25">
      <c r="A16" s="50" t="s">
        <v>32</v>
      </c>
      <c r="B16" s="67" t="s">
        <v>82</v>
      </c>
      <c r="C16" s="77"/>
      <c r="D16" s="77"/>
      <c r="E16" s="77"/>
      <c r="F16" s="77"/>
      <c r="G16" s="77"/>
      <c r="H16" s="77"/>
    </row>
    <row r="17" spans="1:8" ht="27.6" customHeight="1" x14ac:dyDescent="0.25">
      <c r="A17" s="68" t="s">
        <v>34</v>
      </c>
      <c r="B17" s="68"/>
      <c r="C17" s="68"/>
      <c r="D17" s="68"/>
      <c r="E17" s="68"/>
      <c r="F17" s="68"/>
      <c r="G17" s="68"/>
      <c r="H17" s="6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="98" zoomScaleNormal="98" workbookViewId="0">
      <pane ySplit="3" topLeftCell="A8" activePane="bottomLeft" state="frozen"/>
      <selection pane="bottomLeft" activeCell="L5" sqref="L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4.125" style="1" customWidth="1"/>
    <col min="4" max="4" width="14.875" style="1" customWidth="1"/>
    <col min="5" max="5" width="13.125" style="11" customWidth="1"/>
    <col min="6" max="6" width="11.875" style="1" customWidth="1"/>
    <col min="7" max="7" width="14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4.125" style="1" customWidth="1"/>
    <col min="260" max="260" width="14.875" style="1" customWidth="1"/>
    <col min="261" max="261" width="13.125" style="1" customWidth="1"/>
    <col min="262" max="262" width="11.875" style="1" customWidth="1"/>
    <col min="263" max="263" width="14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4.125" style="1" customWidth="1"/>
    <col min="516" max="516" width="14.875" style="1" customWidth="1"/>
    <col min="517" max="517" width="13.125" style="1" customWidth="1"/>
    <col min="518" max="518" width="11.875" style="1" customWidth="1"/>
    <col min="519" max="519" width="14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4.125" style="1" customWidth="1"/>
    <col min="772" max="772" width="14.875" style="1" customWidth="1"/>
    <col min="773" max="773" width="13.125" style="1" customWidth="1"/>
    <col min="774" max="774" width="11.875" style="1" customWidth="1"/>
    <col min="775" max="775" width="14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4.125" style="1" customWidth="1"/>
    <col min="1028" max="1028" width="14.875" style="1" customWidth="1"/>
    <col min="1029" max="1029" width="13.125" style="1" customWidth="1"/>
    <col min="1030" max="1030" width="11.875" style="1" customWidth="1"/>
    <col min="1031" max="1031" width="14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4.125" style="1" customWidth="1"/>
    <col min="1284" max="1284" width="14.875" style="1" customWidth="1"/>
    <col min="1285" max="1285" width="13.125" style="1" customWidth="1"/>
    <col min="1286" max="1286" width="11.875" style="1" customWidth="1"/>
    <col min="1287" max="1287" width="14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4.125" style="1" customWidth="1"/>
    <col min="1540" max="1540" width="14.875" style="1" customWidth="1"/>
    <col min="1541" max="1541" width="13.125" style="1" customWidth="1"/>
    <col min="1542" max="1542" width="11.875" style="1" customWidth="1"/>
    <col min="1543" max="1543" width="14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4.125" style="1" customWidth="1"/>
    <col min="1796" max="1796" width="14.875" style="1" customWidth="1"/>
    <col min="1797" max="1797" width="13.125" style="1" customWidth="1"/>
    <col min="1798" max="1798" width="11.875" style="1" customWidth="1"/>
    <col min="1799" max="1799" width="14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4.125" style="1" customWidth="1"/>
    <col min="2052" max="2052" width="14.875" style="1" customWidth="1"/>
    <col min="2053" max="2053" width="13.125" style="1" customWidth="1"/>
    <col min="2054" max="2054" width="11.875" style="1" customWidth="1"/>
    <col min="2055" max="2055" width="14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4.125" style="1" customWidth="1"/>
    <col min="2308" max="2308" width="14.875" style="1" customWidth="1"/>
    <col min="2309" max="2309" width="13.125" style="1" customWidth="1"/>
    <col min="2310" max="2310" width="11.875" style="1" customWidth="1"/>
    <col min="2311" max="2311" width="14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4.125" style="1" customWidth="1"/>
    <col min="2564" max="2564" width="14.875" style="1" customWidth="1"/>
    <col min="2565" max="2565" width="13.125" style="1" customWidth="1"/>
    <col min="2566" max="2566" width="11.875" style="1" customWidth="1"/>
    <col min="2567" max="2567" width="14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4.125" style="1" customWidth="1"/>
    <col min="2820" max="2820" width="14.875" style="1" customWidth="1"/>
    <col min="2821" max="2821" width="13.125" style="1" customWidth="1"/>
    <col min="2822" max="2822" width="11.875" style="1" customWidth="1"/>
    <col min="2823" max="2823" width="14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4.125" style="1" customWidth="1"/>
    <col min="3076" max="3076" width="14.875" style="1" customWidth="1"/>
    <col min="3077" max="3077" width="13.125" style="1" customWidth="1"/>
    <col min="3078" max="3078" width="11.875" style="1" customWidth="1"/>
    <col min="3079" max="3079" width="14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4.125" style="1" customWidth="1"/>
    <col min="3332" max="3332" width="14.875" style="1" customWidth="1"/>
    <col min="3333" max="3333" width="13.125" style="1" customWidth="1"/>
    <col min="3334" max="3334" width="11.875" style="1" customWidth="1"/>
    <col min="3335" max="3335" width="14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4.125" style="1" customWidth="1"/>
    <col min="3588" max="3588" width="14.875" style="1" customWidth="1"/>
    <col min="3589" max="3589" width="13.125" style="1" customWidth="1"/>
    <col min="3590" max="3590" width="11.875" style="1" customWidth="1"/>
    <col min="3591" max="3591" width="14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4.125" style="1" customWidth="1"/>
    <col min="3844" max="3844" width="14.875" style="1" customWidth="1"/>
    <col min="3845" max="3845" width="13.125" style="1" customWidth="1"/>
    <col min="3846" max="3846" width="11.875" style="1" customWidth="1"/>
    <col min="3847" max="3847" width="14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4.125" style="1" customWidth="1"/>
    <col min="4100" max="4100" width="14.875" style="1" customWidth="1"/>
    <col min="4101" max="4101" width="13.125" style="1" customWidth="1"/>
    <col min="4102" max="4102" width="11.875" style="1" customWidth="1"/>
    <col min="4103" max="4103" width="14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4.125" style="1" customWidth="1"/>
    <col min="4356" max="4356" width="14.875" style="1" customWidth="1"/>
    <col min="4357" max="4357" width="13.125" style="1" customWidth="1"/>
    <col min="4358" max="4358" width="11.875" style="1" customWidth="1"/>
    <col min="4359" max="4359" width="14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4.125" style="1" customWidth="1"/>
    <col min="4612" max="4612" width="14.875" style="1" customWidth="1"/>
    <col min="4613" max="4613" width="13.125" style="1" customWidth="1"/>
    <col min="4614" max="4614" width="11.875" style="1" customWidth="1"/>
    <col min="4615" max="4615" width="14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4.125" style="1" customWidth="1"/>
    <col min="4868" max="4868" width="14.875" style="1" customWidth="1"/>
    <col min="4869" max="4869" width="13.125" style="1" customWidth="1"/>
    <col min="4870" max="4870" width="11.875" style="1" customWidth="1"/>
    <col min="4871" max="4871" width="14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4.125" style="1" customWidth="1"/>
    <col min="5124" max="5124" width="14.875" style="1" customWidth="1"/>
    <col min="5125" max="5125" width="13.125" style="1" customWidth="1"/>
    <col min="5126" max="5126" width="11.875" style="1" customWidth="1"/>
    <col min="5127" max="5127" width="14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4.125" style="1" customWidth="1"/>
    <col min="5380" max="5380" width="14.875" style="1" customWidth="1"/>
    <col min="5381" max="5381" width="13.125" style="1" customWidth="1"/>
    <col min="5382" max="5382" width="11.875" style="1" customWidth="1"/>
    <col min="5383" max="5383" width="14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4.125" style="1" customWidth="1"/>
    <col min="5636" max="5636" width="14.875" style="1" customWidth="1"/>
    <col min="5637" max="5637" width="13.125" style="1" customWidth="1"/>
    <col min="5638" max="5638" width="11.875" style="1" customWidth="1"/>
    <col min="5639" max="5639" width="14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4.125" style="1" customWidth="1"/>
    <col min="5892" max="5892" width="14.875" style="1" customWidth="1"/>
    <col min="5893" max="5893" width="13.125" style="1" customWidth="1"/>
    <col min="5894" max="5894" width="11.875" style="1" customWidth="1"/>
    <col min="5895" max="5895" width="14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4.125" style="1" customWidth="1"/>
    <col min="6148" max="6148" width="14.875" style="1" customWidth="1"/>
    <col min="6149" max="6149" width="13.125" style="1" customWidth="1"/>
    <col min="6150" max="6150" width="11.875" style="1" customWidth="1"/>
    <col min="6151" max="6151" width="14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4.125" style="1" customWidth="1"/>
    <col min="6404" max="6404" width="14.875" style="1" customWidth="1"/>
    <col min="6405" max="6405" width="13.125" style="1" customWidth="1"/>
    <col min="6406" max="6406" width="11.875" style="1" customWidth="1"/>
    <col min="6407" max="6407" width="14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4.125" style="1" customWidth="1"/>
    <col min="6660" max="6660" width="14.875" style="1" customWidth="1"/>
    <col min="6661" max="6661" width="13.125" style="1" customWidth="1"/>
    <col min="6662" max="6662" width="11.875" style="1" customWidth="1"/>
    <col min="6663" max="6663" width="14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4.125" style="1" customWidth="1"/>
    <col min="6916" max="6916" width="14.875" style="1" customWidth="1"/>
    <col min="6917" max="6917" width="13.125" style="1" customWidth="1"/>
    <col min="6918" max="6918" width="11.875" style="1" customWidth="1"/>
    <col min="6919" max="6919" width="14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4.125" style="1" customWidth="1"/>
    <col min="7172" max="7172" width="14.875" style="1" customWidth="1"/>
    <col min="7173" max="7173" width="13.125" style="1" customWidth="1"/>
    <col min="7174" max="7174" width="11.875" style="1" customWidth="1"/>
    <col min="7175" max="7175" width="14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4.125" style="1" customWidth="1"/>
    <col min="7428" max="7428" width="14.875" style="1" customWidth="1"/>
    <col min="7429" max="7429" width="13.125" style="1" customWidth="1"/>
    <col min="7430" max="7430" width="11.875" style="1" customWidth="1"/>
    <col min="7431" max="7431" width="14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4.125" style="1" customWidth="1"/>
    <col min="7684" max="7684" width="14.875" style="1" customWidth="1"/>
    <col min="7685" max="7685" width="13.125" style="1" customWidth="1"/>
    <col min="7686" max="7686" width="11.875" style="1" customWidth="1"/>
    <col min="7687" max="7687" width="14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4.125" style="1" customWidth="1"/>
    <col min="7940" max="7940" width="14.875" style="1" customWidth="1"/>
    <col min="7941" max="7941" width="13.125" style="1" customWidth="1"/>
    <col min="7942" max="7942" width="11.875" style="1" customWidth="1"/>
    <col min="7943" max="7943" width="14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4.125" style="1" customWidth="1"/>
    <col min="8196" max="8196" width="14.875" style="1" customWidth="1"/>
    <col min="8197" max="8197" width="13.125" style="1" customWidth="1"/>
    <col min="8198" max="8198" width="11.875" style="1" customWidth="1"/>
    <col min="8199" max="8199" width="14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4.125" style="1" customWidth="1"/>
    <col min="8452" max="8452" width="14.875" style="1" customWidth="1"/>
    <col min="8453" max="8453" width="13.125" style="1" customWidth="1"/>
    <col min="8454" max="8454" width="11.875" style="1" customWidth="1"/>
    <col min="8455" max="8455" width="14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4.125" style="1" customWidth="1"/>
    <col min="8708" max="8708" width="14.875" style="1" customWidth="1"/>
    <col min="8709" max="8709" width="13.125" style="1" customWidth="1"/>
    <col min="8710" max="8710" width="11.875" style="1" customWidth="1"/>
    <col min="8711" max="8711" width="14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4.125" style="1" customWidth="1"/>
    <col min="8964" max="8964" width="14.875" style="1" customWidth="1"/>
    <col min="8965" max="8965" width="13.125" style="1" customWidth="1"/>
    <col min="8966" max="8966" width="11.875" style="1" customWidth="1"/>
    <col min="8967" max="8967" width="14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4.125" style="1" customWidth="1"/>
    <col min="9220" max="9220" width="14.875" style="1" customWidth="1"/>
    <col min="9221" max="9221" width="13.125" style="1" customWidth="1"/>
    <col min="9222" max="9222" width="11.875" style="1" customWidth="1"/>
    <col min="9223" max="9223" width="14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4.125" style="1" customWidth="1"/>
    <col min="9476" max="9476" width="14.875" style="1" customWidth="1"/>
    <col min="9477" max="9477" width="13.125" style="1" customWidth="1"/>
    <col min="9478" max="9478" width="11.875" style="1" customWidth="1"/>
    <col min="9479" max="9479" width="14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4.125" style="1" customWidth="1"/>
    <col min="9732" max="9732" width="14.875" style="1" customWidth="1"/>
    <col min="9733" max="9733" width="13.125" style="1" customWidth="1"/>
    <col min="9734" max="9734" width="11.875" style="1" customWidth="1"/>
    <col min="9735" max="9735" width="14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4.125" style="1" customWidth="1"/>
    <col min="9988" max="9988" width="14.875" style="1" customWidth="1"/>
    <col min="9989" max="9989" width="13.125" style="1" customWidth="1"/>
    <col min="9990" max="9990" width="11.875" style="1" customWidth="1"/>
    <col min="9991" max="9991" width="14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4.125" style="1" customWidth="1"/>
    <col min="10244" max="10244" width="14.875" style="1" customWidth="1"/>
    <col min="10245" max="10245" width="13.125" style="1" customWidth="1"/>
    <col min="10246" max="10246" width="11.875" style="1" customWidth="1"/>
    <col min="10247" max="10247" width="14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4.125" style="1" customWidth="1"/>
    <col min="10500" max="10500" width="14.875" style="1" customWidth="1"/>
    <col min="10501" max="10501" width="13.125" style="1" customWidth="1"/>
    <col min="10502" max="10502" width="11.875" style="1" customWidth="1"/>
    <col min="10503" max="10503" width="14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4.125" style="1" customWidth="1"/>
    <col min="10756" max="10756" width="14.875" style="1" customWidth="1"/>
    <col min="10757" max="10757" width="13.125" style="1" customWidth="1"/>
    <col min="10758" max="10758" width="11.875" style="1" customWidth="1"/>
    <col min="10759" max="10759" width="14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4.125" style="1" customWidth="1"/>
    <col min="11012" max="11012" width="14.875" style="1" customWidth="1"/>
    <col min="11013" max="11013" width="13.125" style="1" customWidth="1"/>
    <col min="11014" max="11014" width="11.875" style="1" customWidth="1"/>
    <col min="11015" max="11015" width="14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4.125" style="1" customWidth="1"/>
    <col min="11268" max="11268" width="14.875" style="1" customWidth="1"/>
    <col min="11269" max="11269" width="13.125" style="1" customWidth="1"/>
    <col min="11270" max="11270" width="11.875" style="1" customWidth="1"/>
    <col min="11271" max="11271" width="14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4.125" style="1" customWidth="1"/>
    <col min="11524" max="11524" width="14.875" style="1" customWidth="1"/>
    <col min="11525" max="11525" width="13.125" style="1" customWidth="1"/>
    <col min="11526" max="11526" width="11.875" style="1" customWidth="1"/>
    <col min="11527" max="11527" width="14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4.125" style="1" customWidth="1"/>
    <col min="11780" max="11780" width="14.875" style="1" customWidth="1"/>
    <col min="11781" max="11781" width="13.125" style="1" customWidth="1"/>
    <col min="11782" max="11782" width="11.875" style="1" customWidth="1"/>
    <col min="11783" max="11783" width="14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4.125" style="1" customWidth="1"/>
    <col min="12036" max="12036" width="14.875" style="1" customWidth="1"/>
    <col min="12037" max="12037" width="13.125" style="1" customWidth="1"/>
    <col min="12038" max="12038" width="11.875" style="1" customWidth="1"/>
    <col min="12039" max="12039" width="14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4.125" style="1" customWidth="1"/>
    <col min="12292" max="12292" width="14.875" style="1" customWidth="1"/>
    <col min="12293" max="12293" width="13.125" style="1" customWidth="1"/>
    <col min="12294" max="12294" width="11.875" style="1" customWidth="1"/>
    <col min="12295" max="12295" width="14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4.125" style="1" customWidth="1"/>
    <col min="12548" max="12548" width="14.875" style="1" customWidth="1"/>
    <col min="12549" max="12549" width="13.125" style="1" customWidth="1"/>
    <col min="12550" max="12550" width="11.875" style="1" customWidth="1"/>
    <col min="12551" max="12551" width="14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4.125" style="1" customWidth="1"/>
    <col min="12804" max="12804" width="14.875" style="1" customWidth="1"/>
    <col min="12805" max="12805" width="13.125" style="1" customWidth="1"/>
    <col min="12806" max="12806" width="11.875" style="1" customWidth="1"/>
    <col min="12807" max="12807" width="14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4.125" style="1" customWidth="1"/>
    <col min="13060" max="13060" width="14.875" style="1" customWidth="1"/>
    <col min="13061" max="13061" width="13.125" style="1" customWidth="1"/>
    <col min="13062" max="13062" width="11.875" style="1" customWidth="1"/>
    <col min="13063" max="13063" width="14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4.125" style="1" customWidth="1"/>
    <col min="13316" max="13316" width="14.875" style="1" customWidth="1"/>
    <col min="13317" max="13317" width="13.125" style="1" customWidth="1"/>
    <col min="13318" max="13318" width="11.875" style="1" customWidth="1"/>
    <col min="13319" max="13319" width="14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4.125" style="1" customWidth="1"/>
    <col min="13572" max="13572" width="14.875" style="1" customWidth="1"/>
    <col min="13573" max="13573" width="13.125" style="1" customWidth="1"/>
    <col min="13574" max="13574" width="11.875" style="1" customWidth="1"/>
    <col min="13575" max="13575" width="14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4.125" style="1" customWidth="1"/>
    <col min="13828" max="13828" width="14.875" style="1" customWidth="1"/>
    <col min="13829" max="13829" width="13.125" style="1" customWidth="1"/>
    <col min="13830" max="13830" width="11.875" style="1" customWidth="1"/>
    <col min="13831" max="13831" width="14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4.125" style="1" customWidth="1"/>
    <col min="14084" max="14084" width="14.875" style="1" customWidth="1"/>
    <col min="14085" max="14085" width="13.125" style="1" customWidth="1"/>
    <col min="14086" max="14086" width="11.875" style="1" customWidth="1"/>
    <col min="14087" max="14087" width="14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4.125" style="1" customWidth="1"/>
    <col min="14340" max="14340" width="14.875" style="1" customWidth="1"/>
    <col min="14341" max="14341" width="13.125" style="1" customWidth="1"/>
    <col min="14342" max="14342" width="11.875" style="1" customWidth="1"/>
    <col min="14343" max="14343" width="14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4.125" style="1" customWidth="1"/>
    <col min="14596" max="14596" width="14.875" style="1" customWidth="1"/>
    <col min="14597" max="14597" width="13.125" style="1" customWidth="1"/>
    <col min="14598" max="14598" width="11.875" style="1" customWidth="1"/>
    <col min="14599" max="14599" width="14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4.125" style="1" customWidth="1"/>
    <col min="14852" max="14852" width="14.875" style="1" customWidth="1"/>
    <col min="14853" max="14853" width="13.125" style="1" customWidth="1"/>
    <col min="14854" max="14854" width="11.875" style="1" customWidth="1"/>
    <col min="14855" max="14855" width="14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4.125" style="1" customWidth="1"/>
    <col min="15108" max="15108" width="14.875" style="1" customWidth="1"/>
    <col min="15109" max="15109" width="13.125" style="1" customWidth="1"/>
    <col min="15110" max="15110" width="11.875" style="1" customWidth="1"/>
    <col min="15111" max="15111" width="14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4.125" style="1" customWidth="1"/>
    <col min="15364" max="15364" width="14.875" style="1" customWidth="1"/>
    <col min="15365" max="15365" width="13.125" style="1" customWidth="1"/>
    <col min="15366" max="15366" width="11.875" style="1" customWidth="1"/>
    <col min="15367" max="15367" width="14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4.125" style="1" customWidth="1"/>
    <col min="15620" max="15620" width="14.875" style="1" customWidth="1"/>
    <col min="15621" max="15621" width="13.125" style="1" customWidth="1"/>
    <col min="15622" max="15622" width="11.875" style="1" customWidth="1"/>
    <col min="15623" max="15623" width="14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4.125" style="1" customWidth="1"/>
    <col min="15876" max="15876" width="14.875" style="1" customWidth="1"/>
    <col min="15877" max="15877" width="13.125" style="1" customWidth="1"/>
    <col min="15878" max="15878" width="11.875" style="1" customWidth="1"/>
    <col min="15879" max="15879" width="14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4.125" style="1" customWidth="1"/>
    <col min="16132" max="16132" width="14.875" style="1" customWidth="1"/>
    <col min="16133" max="16133" width="13.125" style="1" customWidth="1"/>
    <col min="16134" max="16134" width="11.875" style="1" customWidth="1"/>
    <col min="16135" max="16135" width="14.125" style="1" customWidth="1"/>
    <col min="16136" max="16136" width="11.875" style="1" customWidth="1"/>
    <col min="16137" max="16384" width="8.875" style="1"/>
  </cols>
  <sheetData>
    <row r="1" spans="1:8" ht="24" customHeight="1" x14ac:dyDescent="0.25">
      <c r="A1" s="69" t="str">
        <f>'[1]11結算'!A1:C1</f>
        <v>嘉義縣大林鎮三和國民小學</v>
      </c>
      <c r="B1" s="69"/>
      <c r="C1" s="69"/>
      <c r="D1" s="70" t="s">
        <v>83</v>
      </c>
      <c r="E1" s="70"/>
      <c r="F1" s="70"/>
      <c r="G1" s="70"/>
      <c r="H1" s="70"/>
    </row>
    <row r="2" spans="1:8" ht="26.1" customHeight="1" x14ac:dyDescent="0.25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.1" customHeight="1" x14ac:dyDescent="0.25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.1" customHeight="1" x14ac:dyDescent="0.25">
      <c r="A4" s="51" t="s">
        <v>10</v>
      </c>
      <c r="B4" s="4">
        <f>'[1]12分類帳'!P4</f>
        <v>437144</v>
      </c>
      <c r="C4" s="72" t="s">
        <v>84</v>
      </c>
      <c r="D4" s="51" t="s">
        <v>12</v>
      </c>
      <c r="E4" s="4">
        <f>'[1]12分類帳'!G48</f>
        <v>7260</v>
      </c>
      <c r="F4" s="5">
        <f>E4/E13</f>
        <v>2.8607229827174504E-2</v>
      </c>
      <c r="G4" s="4">
        <f>'[1]12分類帳'!G49</f>
        <v>43704</v>
      </c>
      <c r="H4" s="5">
        <f>G4/G13</f>
        <v>4.3080156257238926E-2</v>
      </c>
    </row>
    <row r="5" spans="1:8" ht="26.1" customHeight="1" x14ac:dyDescent="0.25">
      <c r="A5" s="51" t="s">
        <v>13</v>
      </c>
      <c r="B5" s="4">
        <f>'[1]12分類帳'!F52</f>
        <v>180726</v>
      </c>
      <c r="C5" s="76"/>
      <c r="D5" s="51" t="s">
        <v>14</v>
      </c>
      <c r="E5" s="4">
        <f>'[1]12分類帳'!H48</f>
        <v>173565</v>
      </c>
      <c r="F5" s="5">
        <f>E5/E13</f>
        <v>0.68391375274842192</v>
      </c>
      <c r="G5" s="4">
        <f>'[1]12分類帳'!H49</f>
        <v>497720</v>
      </c>
      <c r="H5" s="5">
        <f>G5/G13</f>
        <v>0.49061539841554452</v>
      </c>
    </row>
    <row r="6" spans="1:8" ht="29.45" customHeight="1" x14ac:dyDescent="0.25">
      <c r="A6" s="6" t="s">
        <v>15</v>
      </c>
      <c r="B6" s="4">
        <f>'[1]12分類帳'!G53</f>
        <v>0</v>
      </c>
      <c r="C6" s="76"/>
      <c r="D6" s="51" t="s">
        <v>16</v>
      </c>
      <c r="E6" s="4">
        <f>'[1]12分類帳'!I48</f>
        <v>5880</v>
      </c>
      <c r="F6" s="5">
        <f>E6/E13</f>
        <v>2.3169491926141334E-2</v>
      </c>
      <c r="G6" s="4">
        <f>'[1]12分類帳'!I49</f>
        <v>15580</v>
      </c>
      <c r="H6" s="5">
        <f>G6/G13</f>
        <v>1.5357606500269596E-2</v>
      </c>
    </row>
    <row r="7" spans="1:8" ht="33.6" customHeight="1" x14ac:dyDescent="0.25">
      <c r="A7" s="7" t="s">
        <v>17</v>
      </c>
      <c r="B7" s="4">
        <f>'[1]12分類帳'!H52</f>
        <v>0</v>
      </c>
      <c r="C7" s="76"/>
      <c r="D7" s="51" t="s">
        <v>18</v>
      </c>
      <c r="E7" s="4">
        <f>'[1]12分類帳'!J48</f>
        <v>5165</v>
      </c>
      <c r="F7" s="5">
        <f>E7/E13</f>
        <v>2.0352113231040813E-2</v>
      </c>
      <c r="G7" s="4">
        <f>'[1]12分類帳'!J49</f>
        <v>15685</v>
      </c>
      <c r="H7" s="5">
        <f>G7/G13</f>
        <v>1.5461107699404918E-2</v>
      </c>
    </row>
    <row r="8" spans="1:8" ht="33.6" customHeight="1" x14ac:dyDescent="0.25">
      <c r="A8" s="7" t="s">
        <v>19</v>
      </c>
      <c r="B8" s="4">
        <f>'[1]12分類帳'!I52</f>
        <v>0</v>
      </c>
      <c r="C8" s="76"/>
      <c r="D8" s="51" t="s">
        <v>20</v>
      </c>
      <c r="E8" s="4">
        <f>'[1]12分類帳'!K48</f>
        <v>47123</v>
      </c>
      <c r="F8" s="5">
        <f>E8/E13</f>
        <v>0.18568298776114933</v>
      </c>
      <c r="G8" s="4">
        <f>'[1]12分類帳'!K49</f>
        <v>193101</v>
      </c>
      <c r="H8" s="5">
        <f>G8/G13</f>
        <v>0.19034461956409238</v>
      </c>
    </row>
    <row r="9" spans="1:8" ht="33" customHeight="1" x14ac:dyDescent="0.25">
      <c r="A9" s="7" t="s">
        <v>21</v>
      </c>
      <c r="B9" s="4">
        <f>'[1]12分類帳'!J52</f>
        <v>0</v>
      </c>
      <c r="C9" s="76"/>
      <c r="D9" s="51" t="s">
        <v>22</v>
      </c>
      <c r="E9" s="4">
        <f>'[1]12分類帳'!L48</f>
        <v>9730</v>
      </c>
      <c r="F9" s="5">
        <f>E9/E13</f>
        <v>3.8339992592067204E-2</v>
      </c>
      <c r="G9" s="4">
        <f>'[1]12分類帳'!L49</f>
        <v>87227</v>
      </c>
      <c r="H9" s="5">
        <f>G9/G13</f>
        <v>8.5981896161682669E-2</v>
      </c>
    </row>
    <row r="10" spans="1:8" ht="27" customHeight="1" x14ac:dyDescent="0.25">
      <c r="A10" s="51" t="s">
        <v>85</v>
      </c>
      <c r="B10" s="4">
        <f>'[1]12分類帳'!K52</f>
        <v>77</v>
      </c>
      <c r="C10" s="76"/>
      <c r="D10" s="51" t="s">
        <v>24</v>
      </c>
      <c r="E10" s="4">
        <f>'[1]12分類帳'!M48</f>
        <v>0</v>
      </c>
      <c r="F10" s="5">
        <f>E10/E13</f>
        <v>0</v>
      </c>
      <c r="G10" s="4">
        <f>'[1]12分類帳'!M49</f>
        <v>144579</v>
      </c>
      <c r="H10" s="5">
        <f>G10/G13</f>
        <v>0.14251523685510128</v>
      </c>
    </row>
    <row r="11" spans="1:8" ht="34.35" customHeight="1" x14ac:dyDescent="0.25">
      <c r="A11" s="8" t="s">
        <v>25</v>
      </c>
      <c r="B11" s="4">
        <f>'[1]12分類帳'!L52</f>
        <v>-2025</v>
      </c>
      <c r="C11" s="76"/>
      <c r="D11" s="51" t="s">
        <v>26</v>
      </c>
      <c r="E11" s="4">
        <f>'[1]12分類帳'!N48</f>
        <v>5059</v>
      </c>
      <c r="F11" s="5">
        <f>E11/E13</f>
        <v>1.9934431914004933E-2</v>
      </c>
      <c r="G11" s="4">
        <f>'[1]12分類帳'!N49</f>
        <v>16885</v>
      </c>
      <c r="H11" s="5">
        <f>G11/G13</f>
        <v>1.6643978546665734E-2</v>
      </c>
    </row>
    <row r="12" spans="1:8" ht="31.35" customHeight="1" x14ac:dyDescent="0.25">
      <c r="A12" s="51"/>
      <c r="B12" s="4"/>
      <c r="C12" s="73" t="s">
        <v>71</v>
      </c>
      <c r="D12" s="8"/>
      <c r="E12" s="4"/>
      <c r="F12" s="5"/>
      <c r="G12" s="4"/>
      <c r="H12" s="5"/>
    </row>
    <row r="13" spans="1:8" ht="29.45" customHeight="1" x14ac:dyDescent="0.25">
      <c r="A13" s="51"/>
      <c r="B13" s="4"/>
      <c r="C13" s="73"/>
      <c r="D13" s="51" t="s">
        <v>28</v>
      </c>
      <c r="E13" s="4">
        <f>SUM(E4:E12)</f>
        <v>253782</v>
      </c>
      <c r="F13" s="5">
        <f>E13/E13</f>
        <v>1</v>
      </c>
      <c r="G13" s="4">
        <f>SUM(G4:G12)</f>
        <v>1014481</v>
      </c>
      <c r="H13" s="9">
        <f>G13/G13</f>
        <v>1</v>
      </c>
    </row>
    <row r="14" spans="1:8" ht="33.6" customHeight="1" x14ac:dyDescent="0.25">
      <c r="A14" s="51" t="s">
        <v>29</v>
      </c>
      <c r="B14" s="4">
        <f>SUM(B5:B12)</f>
        <v>178778</v>
      </c>
      <c r="C14" s="73"/>
      <c r="D14" s="51" t="s">
        <v>30</v>
      </c>
      <c r="E14" s="4">
        <f>'[1]12分類帳'!P49</f>
        <v>362140</v>
      </c>
      <c r="F14" s="5"/>
      <c r="G14" s="4">
        <f>E14</f>
        <v>362140</v>
      </c>
      <c r="H14" s="48"/>
    </row>
    <row r="15" spans="1:8" ht="33" customHeight="1" x14ac:dyDescent="0.25">
      <c r="A15" s="51" t="s">
        <v>31</v>
      </c>
      <c r="B15" s="4">
        <f>B14+B4</f>
        <v>615922</v>
      </c>
      <c r="C15" s="74"/>
      <c r="D15" s="51" t="s">
        <v>31</v>
      </c>
      <c r="E15" s="4">
        <f>E13+E14</f>
        <v>615922</v>
      </c>
      <c r="F15" s="9">
        <f>SUM(F4:F11)</f>
        <v>1</v>
      </c>
      <c r="G15" s="4">
        <f>G13+G14</f>
        <v>1376621</v>
      </c>
      <c r="H15" s="9">
        <f>SUM(H4:H11)</f>
        <v>1</v>
      </c>
    </row>
    <row r="16" spans="1:8" ht="63" customHeight="1" x14ac:dyDescent="0.25">
      <c r="A16" s="51" t="s">
        <v>32</v>
      </c>
      <c r="B16" s="67" t="s">
        <v>33</v>
      </c>
      <c r="C16" s="67"/>
      <c r="D16" s="67"/>
      <c r="E16" s="67"/>
      <c r="F16" s="67"/>
      <c r="G16" s="67"/>
      <c r="H16" s="67"/>
    </row>
    <row r="17" spans="1:8" ht="27.6" customHeight="1" x14ac:dyDescent="0.25">
      <c r="A17" s="75" t="s">
        <v>34</v>
      </c>
      <c r="B17" s="75"/>
      <c r="C17" s="75"/>
      <c r="D17" s="75"/>
      <c r="E17" s="75"/>
      <c r="F17" s="75"/>
      <c r="G17" s="75"/>
      <c r="H17" s="7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tabSelected="1" zoomScale="74" zoomScaleNormal="74" workbookViewId="0">
      <pane ySplit="3" topLeftCell="A4" activePane="bottomLeft" state="frozen"/>
      <selection pane="bottomLeft" activeCell="S14" sqref="S14"/>
    </sheetView>
  </sheetViews>
  <sheetFormatPr defaultColWidth="8.875" defaultRowHeight="16.5" x14ac:dyDescent="0.25"/>
  <cols>
    <col min="1" max="1" width="14.75" style="1" customWidth="1"/>
    <col min="2" max="2" width="12.625" style="11" customWidth="1"/>
    <col min="3" max="3" width="43.5" style="1" customWidth="1"/>
    <col min="4" max="4" width="14.875" style="1" customWidth="1"/>
    <col min="5" max="5" width="12.875" style="11" customWidth="1"/>
    <col min="6" max="6" width="11.875" style="1" customWidth="1"/>
    <col min="7" max="7" width="14.625" style="11" customWidth="1"/>
    <col min="8" max="8" width="11.875" style="1" customWidth="1"/>
    <col min="9" max="256" width="8.875" style="1"/>
    <col min="257" max="257" width="14.75" style="1" customWidth="1"/>
    <col min="258" max="258" width="12.625" style="1" customWidth="1"/>
    <col min="259" max="259" width="43.5" style="1" customWidth="1"/>
    <col min="260" max="260" width="14.875" style="1" customWidth="1"/>
    <col min="261" max="261" width="12.875" style="1" customWidth="1"/>
    <col min="262" max="262" width="11.875" style="1" customWidth="1"/>
    <col min="263" max="263" width="14.625" style="1" customWidth="1"/>
    <col min="264" max="264" width="11.875" style="1" customWidth="1"/>
    <col min="265" max="512" width="8.875" style="1"/>
    <col min="513" max="513" width="14.75" style="1" customWidth="1"/>
    <col min="514" max="514" width="12.625" style="1" customWidth="1"/>
    <col min="515" max="515" width="43.5" style="1" customWidth="1"/>
    <col min="516" max="516" width="14.875" style="1" customWidth="1"/>
    <col min="517" max="517" width="12.875" style="1" customWidth="1"/>
    <col min="518" max="518" width="11.875" style="1" customWidth="1"/>
    <col min="519" max="519" width="14.625" style="1" customWidth="1"/>
    <col min="520" max="520" width="11.875" style="1" customWidth="1"/>
    <col min="521" max="768" width="8.875" style="1"/>
    <col min="769" max="769" width="14.75" style="1" customWidth="1"/>
    <col min="770" max="770" width="12.625" style="1" customWidth="1"/>
    <col min="771" max="771" width="43.5" style="1" customWidth="1"/>
    <col min="772" max="772" width="14.875" style="1" customWidth="1"/>
    <col min="773" max="773" width="12.875" style="1" customWidth="1"/>
    <col min="774" max="774" width="11.875" style="1" customWidth="1"/>
    <col min="775" max="775" width="14.625" style="1" customWidth="1"/>
    <col min="776" max="776" width="11.875" style="1" customWidth="1"/>
    <col min="777" max="1024" width="8.875" style="1"/>
    <col min="1025" max="1025" width="14.75" style="1" customWidth="1"/>
    <col min="1026" max="1026" width="12.625" style="1" customWidth="1"/>
    <col min="1027" max="1027" width="43.5" style="1" customWidth="1"/>
    <col min="1028" max="1028" width="14.875" style="1" customWidth="1"/>
    <col min="1029" max="1029" width="12.875" style="1" customWidth="1"/>
    <col min="1030" max="1030" width="11.875" style="1" customWidth="1"/>
    <col min="1031" max="1031" width="14.625" style="1" customWidth="1"/>
    <col min="1032" max="1032" width="11.875" style="1" customWidth="1"/>
    <col min="1033" max="1280" width="8.875" style="1"/>
    <col min="1281" max="1281" width="14.75" style="1" customWidth="1"/>
    <col min="1282" max="1282" width="12.625" style="1" customWidth="1"/>
    <col min="1283" max="1283" width="43.5" style="1" customWidth="1"/>
    <col min="1284" max="1284" width="14.875" style="1" customWidth="1"/>
    <col min="1285" max="1285" width="12.875" style="1" customWidth="1"/>
    <col min="1286" max="1286" width="11.875" style="1" customWidth="1"/>
    <col min="1287" max="1287" width="14.625" style="1" customWidth="1"/>
    <col min="1288" max="1288" width="11.875" style="1" customWidth="1"/>
    <col min="1289" max="1536" width="8.875" style="1"/>
    <col min="1537" max="1537" width="14.75" style="1" customWidth="1"/>
    <col min="1538" max="1538" width="12.625" style="1" customWidth="1"/>
    <col min="1539" max="1539" width="43.5" style="1" customWidth="1"/>
    <col min="1540" max="1540" width="14.875" style="1" customWidth="1"/>
    <col min="1541" max="1541" width="12.875" style="1" customWidth="1"/>
    <col min="1542" max="1542" width="11.875" style="1" customWidth="1"/>
    <col min="1543" max="1543" width="14.625" style="1" customWidth="1"/>
    <col min="1544" max="1544" width="11.875" style="1" customWidth="1"/>
    <col min="1545" max="1792" width="8.875" style="1"/>
    <col min="1793" max="1793" width="14.75" style="1" customWidth="1"/>
    <col min="1794" max="1794" width="12.625" style="1" customWidth="1"/>
    <col min="1795" max="1795" width="43.5" style="1" customWidth="1"/>
    <col min="1796" max="1796" width="14.875" style="1" customWidth="1"/>
    <col min="1797" max="1797" width="12.875" style="1" customWidth="1"/>
    <col min="1798" max="1798" width="11.875" style="1" customWidth="1"/>
    <col min="1799" max="1799" width="14.625" style="1" customWidth="1"/>
    <col min="1800" max="1800" width="11.875" style="1" customWidth="1"/>
    <col min="1801" max="2048" width="8.875" style="1"/>
    <col min="2049" max="2049" width="14.75" style="1" customWidth="1"/>
    <col min="2050" max="2050" width="12.625" style="1" customWidth="1"/>
    <col min="2051" max="2051" width="43.5" style="1" customWidth="1"/>
    <col min="2052" max="2052" width="14.875" style="1" customWidth="1"/>
    <col min="2053" max="2053" width="12.875" style="1" customWidth="1"/>
    <col min="2054" max="2054" width="11.875" style="1" customWidth="1"/>
    <col min="2055" max="2055" width="14.625" style="1" customWidth="1"/>
    <col min="2056" max="2056" width="11.875" style="1" customWidth="1"/>
    <col min="2057" max="2304" width="8.875" style="1"/>
    <col min="2305" max="2305" width="14.75" style="1" customWidth="1"/>
    <col min="2306" max="2306" width="12.625" style="1" customWidth="1"/>
    <col min="2307" max="2307" width="43.5" style="1" customWidth="1"/>
    <col min="2308" max="2308" width="14.875" style="1" customWidth="1"/>
    <col min="2309" max="2309" width="12.875" style="1" customWidth="1"/>
    <col min="2310" max="2310" width="11.875" style="1" customWidth="1"/>
    <col min="2311" max="2311" width="14.625" style="1" customWidth="1"/>
    <col min="2312" max="2312" width="11.875" style="1" customWidth="1"/>
    <col min="2313" max="2560" width="8.875" style="1"/>
    <col min="2561" max="2561" width="14.75" style="1" customWidth="1"/>
    <col min="2562" max="2562" width="12.625" style="1" customWidth="1"/>
    <col min="2563" max="2563" width="43.5" style="1" customWidth="1"/>
    <col min="2564" max="2564" width="14.875" style="1" customWidth="1"/>
    <col min="2565" max="2565" width="12.875" style="1" customWidth="1"/>
    <col min="2566" max="2566" width="11.875" style="1" customWidth="1"/>
    <col min="2567" max="2567" width="14.625" style="1" customWidth="1"/>
    <col min="2568" max="2568" width="11.875" style="1" customWidth="1"/>
    <col min="2569" max="2816" width="8.875" style="1"/>
    <col min="2817" max="2817" width="14.75" style="1" customWidth="1"/>
    <col min="2818" max="2818" width="12.625" style="1" customWidth="1"/>
    <col min="2819" max="2819" width="43.5" style="1" customWidth="1"/>
    <col min="2820" max="2820" width="14.875" style="1" customWidth="1"/>
    <col min="2821" max="2821" width="12.875" style="1" customWidth="1"/>
    <col min="2822" max="2822" width="11.875" style="1" customWidth="1"/>
    <col min="2823" max="2823" width="14.625" style="1" customWidth="1"/>
    <col min="2824" max="2824" width="11.875" style="1" customWidth="1"/>
    <col min="2825" max="3072" width="8.875" style="1"/>
    <col min="3073" max="3073" width="14.75" style="1" customWidth="1"/>
    <col min="3074" max="3074" width="12.625" style="1" customWidth="1"/>
    <col min="3075" max="3075" width="43.5" style="1" customWidth="1"/>
    <col min="3076" max="3076" width="14.875" style="1" customWidth="1"/>
    <col min="3077" max="3077" width="12.875" style="1" customWidth="1"/>
    <col min="3078" max="3078" width="11.875" style="1" customWidth="1"/>
    <col min="3079" max="3079" width="14.625" style="1" customWidth="1"/>
    <col min="3080" max="3080" width="11.875" style="1" customWidth="1"/>
    <col min="3081" max="3328" width="8.875" style="1"/>
    <col min="3329" max="3329" width="14.75" style="1" customWidth="1"/>
    <col min="3330" max="3330" width="12.625" style="1" customWidth="1"/>
    <col min="3331" max="3331" width="43.5" style="1" customWidth="1"/>
    <col min="3332" max="3332" width="14.875" style="1" customWidth="1"/>
    <col min="3333" max="3333" width="12.875" style="1" customWidth="1"/>
    <col min="3334" max="3334" width="11.875" style="1" customWidth="1"/>
    <col min="3335" max="3335" width="14.625" style="1" customWidth="1"/>
    <col min="3336" max="3336" width="11.875" style="1" customWidth="1"/>
    <col min="3337" max="3584" width="8.875" style="1"/>
    <col min="3585" max="3585" width="14.75" style="1" customWidth="1"/>
    <col min="3586" max="3586" width="12.625" style="1" customWidth="1"/>
    <col min="3587" max="3587" width="43.5" style="1" customWidth="1"/>
    <col min="3588" max="3588" width="14.875" style="1" customWidth="1"/>
    <col min="3589" max="3589" width="12.875" style="1" customWidth="1"/>
    <col min="3590" max="3590" width="11.875" style="1" customWidth="1"/>
    <col min="3591" max="3591" width="14.625" style="1" customWidth="1"/>
    <col min="3592" max="3592" width="11.875" style="1" customWidth="1"/>
    <col min="3593" max="3840" width="8.875" style="1"/>
    <col min="3841" max="3841" width="14.75" style="1" customWidth="1"/>
    <col min="3842" max="3842" width="12.625" style="1" customWidth="1"/>
    <col min="3843" max="3843" width="43.5" style="1" customWidth="1"/>
    <col min="3844" max="3844" width="14.875" style="1" customWidth="1"/>
    <col min="3845" max="3845" width="12.875" style="1" customWidth="1"/>
    <col min="3846" max="3846" width="11.875" style="1" customWidth="1"/>
    <col min="3847" max="3847" width="14.625" style="1" customWidth="1"/>
    <col min="3848" max="3848" width="11.875" style="1" customWidth="1"/>
    <col min="3849" max="4096" width="8.875" style="1"/>
    <col min="4097" max="4097" width="14.75" style="1" customWidth="1"/>
    <col min="4098" max="4098" width="12.625" style="1" customWidth="1"/>
    <col min="4099" max="4099" width="43.5" style="1" customWidth="1"/>
    <col min="4100" max="4100" width="14.875" style="1" customWidth="1"/>
    <col min="4101" max="4101" width="12.875" style="1" customWidth="1"/>
    <col min="4102" max="4102" width="11.875" style="1" customWidth="1"/>
    <col min="4103" max="4103" width="14.625" style="1" customWidth="1"/>
    <col min="4104" max="4104" width="11.875" style="1" customWidth="1"/>
    <col min="4105" max="4352" width="8.875" style="1"/>
    <col min="4353" max="4353" width="14.75" style="1" customWidth="1"/>
    <col min="4354" max="4354" width="12.625" style="1" customWidth="1"/>
    <col min="4355" max="4355" width="43.5" style="1" customWidth="1"/>
    <col min="4356" max="4356" width="14.875" style="1" customWidth="1"/>
    <col min="4357" max="4357" width="12.875" style="1" customWidth="1"/>
    <col min="4358" max="4358" width="11.875" style="1" customWidth="1"/>
    <col min="4359" max="4359" width="14.625" style="1" customWidth="1"/>
    <col min="4360" max="4360" width="11.875" style="1" customWidth="1"/>
    <col min="4361" max="4608" width="8.875" style="1"/>
    <col min="4609" max="4609" width="14.75" style="1" customWidth="1"/>
    <col min="4610" max="4610" width="12.625" style="1" customWidth="1"/>
    <col min="4611" max="4611" width="43.5" style="1" customWidth="1"/>
    <col min="4612" max="4612" width="14.875" style="1" customWidth="1"/>
    <col min="4613" max="4613" width="12.875" style="1" customWidth="1"/>
    <col min="4614" max="4614" width="11.875" style="1" customWidth="1"/>
    <col min="4615" max="4615" width="14.625" style="1" customWidth="1"/>
    <col min="4616" max="4616" width="11.875" style="1" customWidth="1"/>
    <col min="4617" max="4864" width="8.875" style="1"/>
    <col min="4865" max="4865" width="14.75" style="1" customWidth="1"/>
    <col min="4866" max="4866" width="12.625" style="1" customWidth="1"/>
    <col min="4867" max="4867" width="43.5" style="1" customWidth="1"/>
    <col min="4868" max="4868" width="14.875" style="1" customWidth="1"/>
    <col min="4869" max="4869" width="12.875" style="1" customWidth="1"/>
    <col min="4870" max="4870" width="11.875" style="1" customWidth="1"/>
    <col min="4871" max="4871" width="14.625" style="1" customWidth="1"/>
    <col min="4872" max="4872" width="11.875" style="1" customWidth="1"/>
    <col min="4873" max="5120" width="8.875" style="1"/>
    <col min="5121" max="5121" width="14.75" style="1" customWidth="1"/>
    <col min="5122" max="5122" width="12.625" style="1" customWidth="1"/>
    <col min="5123" max="5123" width="43.5" style="1" customWidth="1"/>
    <col min="5124" max="5124" width="14.875" style="1" customWidth="1"/>
    <col min="5125" max="5125" width="12.875" style="1" customWidth="1"/>
    <col min="5126" max="5126" width="11.875" style="1" customWidth="1"/>
    <col min="5127" max="5127" width="14.625" style="1" customWidth="1"/>
    <col min="5128" max="5128" width="11.875" style="1" customWidth="1"/>
    <col min="5129" max="5376" width="8.875" style="1"/>
    <col min="5377" max="5377" width="14.75" style="1" customWidth="1"/>
    <col min="5378" max="5378" width="12.625" style="1" customWidth="1"/>
    <col min="5379" max="5379" width="43.5" style="1" customWidth="1"/>
    <col min="5380" max="5380" width="14.875" style="1" customWidth="1"/>
    <col min="5381" max="5381" width="12.875" style="1" customWidth="1"/>
    <col min="5382" max="5382" width="11.875" style="1" customWidth="1"/>
    <col min="5383" max="5383" width="14.625" style="1" customWidth="1"/>
    <col min="5384" max="5384" width="11.875" style="1" customWidth="1"/>
    <col min="5385" max="5632" width="8.875" style="1"/>
    <col min="5633" max="5633" width="14.75" style="1" customWidth="1"/>
    <col min="5634" max="5634" width="12.625" style="1" customWidth="1"/>
    <col min="5635" max="5635" width="43.5" style="1" customWidth="1"/>
    <col min="5636" max="5636" width="14.875" style="1" customWidth="1"/>
    <col min="5637" max="5637" width="12.875" style="1" customWidth="1"/>
    <col min="5638" max="5638" width="11.875" style="1" customWidth="1"/>
    <col min="5639" max="5639" width="14.625" style="1" customWidth="1"/>
    <col min="5640" max="5640" width="11.875" style="1" customWidth="1"/>
    <col min="5641" max="5888" width="8.875" style="1"/>
    <col min="5889" max="5889" width="14.75" style="1" customWidth="1"/>
    <col min="5890" max="5890" width="12.625" style="1" customWidth="1"/>
    <col min="5891" max="5891" width="43.5" style="1" customWidth="1"/>
    <col min="5892" max="5892" width="14.875" style="1" customWidth="1"/>
    <col min="5893" max="5893" width="12.875" style="1" customWidth="1"/>
    <col min="5894" max="5894" width="11.875" style="1" customWidth="1"/>
    <col min="5895" max="5895" width="14.625" style="1" customWidth="1"/>
    <col min="5896" max="5896" width="11.875" style="1" customWidth="1"/>
    <col min="5897" max="6144" width="8.875" style="1"/>
    <col min="6145" max="6145" width="14.75" style="1" customWidth="1"/>
    <col min="6146" max="6146" width="12.625" style="1" customWidth="1"/>
    <col min="6147" max="6147" width="43.5" style="1" customWidth="1"/>
    <col min="6148" max="6148" width="14.875" style="1" customWidth="1"/>
    <col min="6149" max="6149" width="12.875" style="1" customWidth="1"/>
    <col min="6150" max="6150" width="11.875" style="1" customWidth="1"/>
    <col min="6151" max="6151" width="14.625" style="1" customWidth="1"/>
    <col min="6152" max="6152" width="11.875" style="1" customWidth="1"/>
    <col min="6153" max="6400" width="8.875" style="1"/>
    <col min="6401" max="6401" width="14.75" style="1" customWidth="1"/>
    <col min="6402" max="6402" width="12.625" style="1" customWidth="1"/>
    <col min="6403" max="6403" width="43.5" style="1" customWidth="1"/>
    <col min="6404" max="6404" width="14.875" style="1" customWidth="1"/>
    <col min="6405" max="6405" width="12.875" style="1" customWidth="1"/>
    <col min="6406" max="6406" width="11.875" style="1" customWidth="1"/>
    <col min="6407" max="6407" width="14.625" style="1" customWidth="1"/>
    <col min="6408" max="6408" width="11.875" style="1" customWidth="1"/>
    <col min="6409" max="6656" width="8.875" style="1"/>
    <col min="6657" max="6657" width="14.75" style="1" customWidth="1"/>
    <col min="6658" max="6658" width="12.625" style="1" customWidth="1"/>
    <col min="6659" max="6659" width="43.5" style="1" customWidth="1"/>
    <col min="6660" max="6660" width="14.875" style="1" customWidth="1"/>
    <col min="6661" max="6661" width="12.875" style="1" customWidth="1"/>
    <col min="6662" max="6662" width="11.875" style="1" customWidth="1"/>
    <col min="6663" max="6663" width="14.625" style="1" customWidth="1"/>
    <col min="6664" max="6664" width="11.875" style="1" customWidth="1"/>
    <col min="6665" max="6912" width="8.875" style="1"/>
    <col min="6913" max="6913" width="14.75" style="1" customWidth="1"/>
    <col min="6914" max="6914" width="12.625" style="1" customWidth="1"/>
    <col min="6915" max="6915" width="43.5" style="1" customWidth="1"/>
    <col min="6916" max="6916" width="14.875" style="1" customWidth="1"/>
    <col min="6917" max="6917" width="12.875" style="1" customWidth="1"/>
    <col min="6918" max="6918" width="11.875" style="1" customWidth="1"/>
    <col min="6919" max="6919" width="14.625" style="1" customWidth="1"/>
    <col min="6920" max="6920" width="11.875" style="1" customWidth="1"/>
    <col min="6921" max="7168" width="8.875" style="1"/>
    <col min="7169" max="7169" width="14.75" style="1" customWidth="1"/>
    <col min="7170" max="7170" width="12.625" style="1" customWidth="1"/>
    <col min="7171" max="7171" width="43.5" style="1" customWidth="1"/>
    <col min="7172" max="7172" width="14.875" style="1" customWidth="1"/>
    <col min="7173" max="7173" width="12.875" style="1" customWidth="1"/>
    <col min="7174" max="7174" width="11.875" style="1" customWidth="1"/>
    <col min="7175" max="7175" width="14.625" style="1" customWidth="1"/>
    <col min="7176" max="7176" width="11.875" style="1" customWidth="1"/>
    <col min="7177" max="7424" width="8.875" style="1"/>
    <col min="7425" max="7425" width="14.75" style="1" customWidth="1"/>
    <col min="7426" max="7426" width="12.625" style="1" customWidth="1"/>
    <col min="7427" max="7427" width="43.5" style="1" customWidth="1"/>
    <col min="7428" max="7428" width="14.875" style="1" customWidth="1"/>
    <col min="7429" max="7429" width="12.875" style="1" customWidth="1"/>
    <col min="7430" max="7430" width="11.875" style="1" customWidth="1"/>
    <col min="7431" max="7431" width="14.625" style="1" customWidth="1"/>
    <col min="7432" max="7432" width="11.875" style="1" customWidth="1"/>
    <col min="7433" max="7680" width="8.875" style="1"/>
    <col min="7681" max="7681" width="14.75" style="1" customWidth="1"/>
    <col min="7682" max="7682" width="12.625" style="1" customWidth="1"/>
    <col min="7683" max="7683" width="43.5" style="1" customWidth="1"/>
    <col min="7684" max="7684" width="14.875" style="1" customWidth="1"/>
    <col min="7685" max="7685" width="12.875" style="1" customWidth="1"/>
    <col min="7686" max="7686" width="11.875" style="1" customWidth="1"/>
    <col min="7687" max="7687" width="14.625" style="1" customWidth="1"/>
    <col min="7688" max="7688" width="11.875" style="1" customWidth="1"/>
    <col min="7689" max="7936" width="8.875" style="1"/>
    <col min="7937" max="7937" width="14.75" style="1" customWidth="1"/>
    <col min="7938" max="7938" width="12.625" style="1" customWidth="1"/>
    <col min="7939" max="7939" width="43.5" style="1" customWidth="1"/>
    <col min="7940" max="7940" width="14.875" style="1" customWidth="1"/>
    <col min="7941" max="7941" width="12.875" style="1" customWidth="1"/>
    <col min="7942" max="7942" width="11.875" style="1" customWidth="1"/>
    <col min="7943" max="7943" width="14.625" style="1" customWidth="1"/>
    <col min="7944" max="7944" width="11.875" style="1" customWidth="1"/>
    <col min="7945" max="8192" width="8.875" style="1"/>
    <col min="8193" max="8193" width="14.75" style="1" customWidth="1"/>
    <col min="8194" max="8194" width="12.625" style="1" customWidth="1"/>
    <col min="8195" max="8195" width="43.5" style="1" customWidth="1"/>
    <col min="8196" max="8196" width="14.875" style="1" customWidth="1"/>
    <col min="8197" max="8197" width="12.875" style="1" customWidth="1"/>
    <col min="8198" max="8198" width="11.875" style="1" customWidth="1"/>
    <col min="8199" max="8199" width="14.625" style="1" customWidth="1"/>
    <col min="8200" max="8200" width="11.875" style="1" customWidth="1"/>
    <col min="8201" max="8448" width="8.875" style="1"/>
    <col min="8449" max="8449" width="14.75" style="1" customWidth="1"/>
    <col min="8450" max="8450" width="12.625" style="1" customWidth="1"/>
    <col min="8451" max="8451" width="43.5" style="1" customWidth="1"/>
    <col min="8452" max="8452" width="14.875" style="1" customWidth="1"/>
    <col min="8453" max="8453" width="12.875" style="1" customWidth="1"/>
    <col min="8454" max="8454" width="11.875" style="1" customWidth="1"/>
    <col min="8455" max="8455" width="14.625" style="1" customWidth="1"/>
    <col min="8456" max="8456" width="11.875" style="1" customWidth="1"/>
    <col min="8457" max="8704" width="8.875" style="1"/>
    <col min="8705" max="8705" width="14.75" style="1" customWidth="1"/>
    <col min="8706" max="8706" width="12.625" style="1" customWidth="1"/>
    <col min="8707" max="8707" width="43.5" style="1" customWidth="1"/>
    <col min="8708" max="8708" width="14.875" style="1" customWidth="1"/>
    <col min="8709" max="8709" width="12.875" style="1" customWidth="1"/>
    <col min="8710" max="8710" width="11.875" style="1" customWidth="1"/>
    <col min="8711" max="8711" width="14.625" style="1" customWidth="1"/>
    <col min="8712" max="8712" width="11.875" style="1" customWidth="1"/>
    <col min="8713" max="8960" width="8.875" style="1"/>
    <col min="8961" max="8961" width="14.75" style="1" customWidth="1"/>
    <col min="8962" max="8962" width="12.625" style="1" customWidth="1"/>
    <col min="8963" max="8963" width="43.5" style="1" customWidth="1"/>
    <col min="8964" max="8964" width="14.875" style="1" customWidth="1"/>
    <col min="8965" max="8965" width="12.875" style="1" customWidth="1"/>
    <col min="8966" max="8966" width="11.875" style="1" customWidth="1"/>
    <col min="8967" max="8967" width="14.625" style="1" customWidth="1"/>
    <col min="8968" max="8968" width="11.875" style="1" customWidth="1"/>
    <col min="8969" max="9216" width="8.875" style="1"/>
    <col min="9217" max="9217" width="14.75" style="1" customWidth="1"/>
    <col min="9218" max="9218" width="12.625" style="1" customWidth="1"/>
    <col min="9219" max="9219" width="43.5" style="1" customWidth="1"/>
    <col min="9220" max="9220" width="14.875" style="1" customWidth="1"/>
    <col min="9221" max="9221" width="12.875" style="1" customWidth="1"/>
    <col min="9222" max="9222" width="11.875" style="1" customWidth="1"/>
    <col min="9223" max="9223" width="14.625" style="1" customWidth="1"/>
    <col min="9224" max="9224" width="11.875" style="1" customWidth="1"/>
    <col min="9225" max="9472" width="8.875" style="1"/>
    <col min="9473" max="9473" width="14.75" style="1" customWidth="1"/>
    <col min="9474" max="9474" width="12.625" style="1" customWidth="1"/>
    <col min="9475" max="9475" width="43.5" style="1" customWidth="1"/>
    <col min="9476" max="9476" width="14.875" style="1" customWidth="1"/>
    <col min="9477" max="9477" width="12.875" style="1" customWidth="1"/>
    <col min="9478" max="9478" width="11.875" style="1" customWidth="1"/>
    <col min="9479" max="9479" width="14.625" style="1" customWidth="1"/>
    <col min="9480" max="9480" width="11.875" style="1" customWidth="1"/>
    <col min="9481" max="9728" width="8.875" style="1"/>
    <col min="9729" max="9729" width="14.75" style="1" customWidth="1"/>
    <col min="9730" max="9730" width="12.625" style="1" customWidth="1"/>
    <col min="9731" max="9731" width="43.5" style="1" customWidth="1"/>
    <col min="9732" max="9732" width="14.875" style="1" customWidth="1"/>
    <col min="9733" max="9733" width="12.875" style="1" customWidth="1"/>
    <col min="9734" max="9734" width="11.875" style="1" customWidth="1"/>
    <col min="9735" max="9735" width="14.625" style="1" customWidth="1"/>
    <col min="9736" max="9736" width="11.875" style="1" customWidth="1"/>
    <col min="9737" max="9984" width="8.875" style="1"/>
    <col min="9985" max="9985" width="14.75" style="1" customWidth="1"/>
    <col min="9986" max="9986" width="12.625" style="1" customWidth="1"/>
    <col min="9987" max="9987" width="43.5" style="1" customWidth="1"/>
    <col min="9988" max="9988" width="14.875" style="1" customWidth="1"/>
    <col min="9989" max="9989" width="12.875" style="1" customWidth="1"/>
    <col min="9990" max="9990" width="11.875" style="1" customWidth="1"/>
    <col min="9991" max="9991" width="14.625" style="1" customWidth="1"/>
    <col min="9992" max="9992" width="11.875" style="1" customWidth="1"/>
    <col min="9993" max="10240" width="8.875" style="1"/>
    <col min="10241" max="10241" width="14.75" style="1" customWidth="1"/>
    <col min="10242" max="10242" width="12.625" style="1" customWidth="1"/>
    <col min="10243" max="10243" width="43.5" style="1" customWidth="1"/>
    <col min="10244" max="10244" width="14.875" style="1" customWidth="1"/>
    <col min="10245" max="10245" width="12.875" style="1" customWidth="1"/>
    <col min="10246" max="10246" width="11.875" style="1" customWidth="1"/>
    <col min="10247" max="10247" width="14.625" style="1" customWidth="1"/>
    <col min="10248" max="10248" width="11.875" style="1" customWidth="1"/>
    <col min="10249" max="10496" width="8.875" style="1"/>
    <col min="10497" max="10497" width="14.75" style="1" customWidth="1"/>
    <col min="10498" max="10498" width="12.625" style="1" customWidth="1"/>
    <col min="10499" max="10499" width="43.5" style="1" customWidth="1"/>
    <col min="10500" max="10500" width="14.875" style="1" customWidth="1"/>
    <col min="10501" max="10501" width="12.875" style="1" customWidth="1"/>
    <col min="10502" max="10502" width="11.875" style="1" customWidth="1"/>
    <col min="10503" max="10503" width="14.625" style="1" customWidth="1"/>
    <col min="10504" max="10504" width="11.875" style="1" customWidth="1"/>
    <col min="10505" max="10752" width="8.875" style="1"/>
    <col min="10753" max="10753" width="14.75" style="1" customWidth="1"/>
    <col min="10754" max="10754" width="12.625" style="1" customWidth="1"/>
    <col min="10755" max="10755" width="43.5" style="1" customWidth="1"/>
    <col min="10756" max="10756" width="14.875" style="1" customWidth="1"/>
    <col min="10757" max="10757" width="12.875" style="1" customWidth="1"/>
    <col min="10758" max="10758" width="11.875" style="1" customWidth="1"/>
    <col min="10759" max="10759" width="14.625" style="1" customWidth="1"/>
    <col min="10760" max="10760" width="11.875" style="1" customWidth="1"/>
    <col min="10761" max="11008" width="8.875" style="1"/>
    <col min="11009" max="11009" width="14.75" style="1" customWidth="1"/>
    <col min="11010" max="11010" width="12.625" style="1" customWidth="1"/>
    <col min="11011" max="11011" width="43.5" style="1" customWidth="1"/>
    <col min="11012" max="11012" width="14.875" style="1" customWidth="1"/>
    <col min="11013" max="11013" width="12.875" style="1" customWidth="1"/>
    <col min="11014" max="11014" width="11.875" style="1" customWidth="1"/>
    <col min="11015" max="11015" width="14.625" style="1" customWidth="1"/>
    <col min="11016" max="11016" width="11.875" style="1" customWidth="1"/>
    <col min="11017" max="11264" width="8.875" style="1"/>
    <col min="11265" max="11265" width="14.75" style="1" customWidth="1"/>
    <col min="11266" max="11266" width="12.625" style="1" customWidth="1"/>
    <col min="11267" max="11267" width="43.5" style="1" customWidth="1"/>
    <col min="11268" max="11268" width="14.875" style="1" customWidth="1"/>
    <col min="11269" max="11269" width="12.875" style="1" customWidth="1"/>
    <col min="11270" max="11270" width="11.875" style="1" customWidth="1"/>
    <col min="11271" max="11271" width="14.625" style="1" customWidth="1"/>
    <col min="11272" max="11272" width="11.875" style="1" customWidth="1"/>
    <col min="11273" max="11520" width="8.875" style="1"/>
    <col min="11521" max="11521" width="14.75" style="1" customWidth="1"/>
    <col min="11522" max="11522" width="12.625" style="1" customWidth="1"/>
    <col min="11523" max="11523" width="43.5" style="1" customWidth="1"/>
    <col min="11524" max="11524" width="14.875" style="1" customWidth="1"/>
    <col min="11525" max="11525" width="12.875" style="1" customWidth="1"/>
    <col min="11526" max="11526" width="11.875" style="1" customWidth="1"/>
    <col min="11527" max="11527" width="14.625" style="1" customWidth="1"/>
    <col min="11528" max="11528" width="11.875" style="1" customWidth="1"/>
    <col min="11529" max="11776" width="8.875" style="1"/>
    <col min="11777" max="11777" width="14.75" style="1" customWidth="1"/>
    <col min="11778" max="11778" width="12.625" style="1" customWidth="1"/>
    <col min="11779" max="11779" width="43.5" style="1" customWidth="1"/>
    <col min="11780" max="11780" width="14.875" style="1" customWidth="1"/>
    <col min="11781" max="11781" width="12.875" style="1" customWidth="1"/>
    <col min="11782" max="11782" width="11.875" style="1" customWidth="1"/>
    <col min="11783" max="11783" width="14.625" style="1" customWidth="1"/>
    <col min="11784" max="11784" width="11.875" style="1" customWidth="1"/>
    <col min="11785" max="12032" width="8.875" style="1"/>
    <col min="12033" max="12033" width="14.75" style="1" customWidth="1"/>
    <col min="12034" max="12034" width="12.625" style="1" customWidth="1"/>
    <col min="12035" max="12035" width="43.5" style="1" customWidth="1"/>
    <col min="12036" max="12036" width="14.875" style="1" customWidth="1"/>
    <col min="12037" max="12037" width="12.875" style="1" customWidth="1"/>
    <col min="12038" max="12038" width="11.875" style="1" customWidth="1"/>
    <col min="12039" max="12039" width="14.625" style="1" customWidth="1"/>
    <col min="12040" max="12040" width="11.875" style="1" customWidth="1"/>
    <col min="12041" max="12288" width="8.875" style="1"/>
    <col min="12289" max="12289" width="14.75" style="1" customWidth="1"/>
    <col min="12290" max="12290" width="12.625" style="1" customWidth="1"/>
    <col min="12291" max="12291" width="43.5" style="1" customWidth="1"/>
    <col min="12292" max="12292" width="14.875" style="1" customWidth="1"/>
    <col min="12293" max="12293" width="12.875" style="1" customWidth="1"/>
    <col min="12294" max="12294" width="11.875" style="1" customWidth="1"/>
    <col min="12295" max="12295" width="14.625" style="1" customWidth="1"/>
    <col min="12296" max="12296" width="11.875" style="1" customWidth="1"/>
    <col min="12297" max="12544" width="8.875" style="1"/>
    <col min="12545" max="12545" width="14.75" style="1" customWidth="1"/>
    <col min="12546" max="12546" width="12.625" style="1" customWidth="1"/>
    <col min="12547" max="12547" width="43.5" style="1" customWidth="1"/>
    <col min="12548" max="12548" width="14.875" style="1" customWidth="1"/>
    <col min="12549" max="12549" width="12.875" style="1" customWidth="1"/>
    <col min="12550" max="12550" width="11.875" style="1" customWidth="1"/>
    <col min="12551" max="12551" width="14.625" style="1" customWidth="1"/>
    <col min="12552" max="12552" width="11.875" style="1" customWidth="1"/>
    <col min="12553" max="12800" width="8.875" style="1"/>
    <col min="12801" max="12801" width="14.75" style="1" customWidth="1"/>
    <col min="12802" max="12802" width="12.625" style="1" customWidth="1"/>
    <col min="12803" max="12803" width="43.5" style="1" customWidth="1"/>
    <col min="12804" max="12804" width="14.875" style="1" customWidth="1"/>
    <col min="12805" max="12805" width="12.875" style="1" customWidth="1"/>
    <col min="12806" max="12806" width="11.875" style="1" customWidth="1"/>
    <col min="12807" max="12807" width="14.625" style="1" customWidth="1"/>
    <col min="12808" max="12808" width="11.875" style="1" customWidth="1"/>
    <col min="12809" max="13056" width="8.875" style="1"/>
    <col min="13057" max="13057" width="14.75" style="1" customWidth="1"/>
    <col min="13058" max="13058" width="12.625" style="1" customWidth="1"/>
    <col min="13059" max="13059" width="43.5" style="1" customWidth="1"/>
    <col min="13060" max="13060" width="14.875" style="1" customWidth="1"/>
    <col min="13061" max="13061" width="12.875" style="1" customWidth="1"/>
    <col min="13062" max="13062" width="11.875" style="1" customWidth="1"/>
    <col min="13063" max="13063" width="14.625" style="1" customWidth="1"/>
    <col min="13064" max="13064" width="11.875" style="1" customWidth="1"/>
    <col min="13065" max="13312" width="8.875" style="1"/>
    <col min="13313" max="13313" width="14.75" style="1" customWidth="1"/>
    <col min="13314" max="13314" width="12.625" style="1" customWidth="1"/>
    <col min="13315" max="13315" width="43.5" style="1" customWidth="1"/>
    <col min="13316" max="13316" width="14.875" style="1" customWidth="1"/>
    <col min="13317" max="13317" width="12.875" style="1" customWidth="1"/>
    <col min="13318" max="13318" width="11.875" style="1" customWidth="1"/>
    <col min="13319" max="13319" width="14.625" style="1" customWidth="1"/>
    <col min="13320" max="13320" width="11.875" style="1" customWidth="1"/>
    <col min="13321" max="13568" width="8.875" style="1"/>
    <col min="13569" max="13569" width="14.75" style="1" customWidth="1"/>
    <col min="13570" max="13570" width="12.625" style="1" customWidth="1"/>
    <col min="13571" max="13571" width="43.5" style="1" customWidth="1"/>
    <col min="13572" max="13572" width="14.875" style="1" customWidth="1"/>
    <col min="13573" max="13573" width="12.875" style="1" customWidth="1"/>
    <col min="13574" max="13574" width="11.875" style="1" customWidth="1"/>
    <col min="13575" max="13575" width="14.625" style="1" customWidth="1"/>
    <col min="13576" max="13576" width="11.875" style="1" customWidth="1"/>
    <col min="13577" max="13824" width="8.875" style="1"/>
    <col min="13825" max="13825" width="14.75" style="1" customWidth="1"/>
    <col min="13826" max="13826" width="12.625" style="1" customWidth="1"/>
    <col min="13827" max="13827" width="43.5" style="1" customWidth="1"/>
    <col min="13828" max="13828" width="14.875" style="1" customWidth="1"/>
    <col min="13829" max="13829" width="12.875" style="1" customWidth="1"/>
    <col min="13830" max="13830" width="11.875" style="1" customWidth="1"/>
    <col min="13831" max="13831" width="14.625" style="1" customWidth="1"/>
    <col min="13832" max="13832" width="11.875" style="1" customWidth="1"/>
    <col min="13833" max="14080" width="8.875" style="1"/>
    <col min="14081" max="14081" width="14.75" style="1" customWidth="1"/>
    <col min="14082" max="14082" width="12.625" style="1" customWidth="1"/>
    <col min="14083" max="14083" width="43.5" style="1" customWidth="1"/>
    <col min="14084" max="14084" width="14.875" style="1" customWidth="1"/>
    <col min="14085" max="14085" width="12.875" style="1" customWidth="1"/>
    <col min="14086" max="14086" width="11.875" style="1" customWidth="1"/>
    <col min="14087" max="14087" width="14.625" style="1" customWidth="1"/>
    <col min="14088" max="14088" width="11.875" style="1" customWidth="1"/>
    <col min="14089" max="14336" width="8.875" style="1"/>
    <col min="14337" max="14337" width="14.75" style="1" customWidth="1"/>
    <col min="14338" max="14338" width="12.625" style="1" customWidth="1"/>
    <col min="14339" max="14339" width="43.5" style="1" customWidth="1"/>
    <col min="14340" max="14340" width="14.875" style="1" customWidth="1"/>
    <col min="14341" max="14341" width="12.875" style="1" customWidth="1"/>
    <col min="14342" max="14342" width="11.875" style="1" customWidth="1"/>
    <col min="14343" max="14343" width="14.625" style="1" customWidth="1"/>
    <col min="14344" max="14344" width="11.875" style="1" customWidth="1"/>
    <col min="14345" max="14592" width="8.875" style="1"/>
    <col min="14593" max="14593" width="14.75" style="1" customWidth="1"/>
    <col min="14594" max="14594" width="12.625" style="1" customWidth="1"/>
    <col min="14595" max="14595" width="43.5" style="1" customWidth="1"/>
    <col min="14596" max="14596" width="14.875" style="1" customWidth="1"/>
    <col min="14597" max="14597" width="12.875" style="1" customWidth="1"/>
    <col min="14598" max="14598" width="11.875" style="1" customWidth="1"/>
    <col min="14599" max="14599" width="14.625" style="1" customWidth="1"/>
    <col min="14600" max="14600" width="11.875" style="1" customWidth="1"/>
    <col min="14601" max="14848" width="8.875" style="1"/>
    <col min="14849" max="14849" width="14.75" style="1" customWidth="1"/>
    <col min="14850" max="14850" width="12.625" style="1" customWidth="1"/>
    <col min="14851" max="14851" width="43.5" style="1" customWidth="1"/>
    <col min="14852" max="14852" width="14.875" style="1" customWidth="1"/>
    <col min="14853" max="14853" width="12.875" style="1" customWidth="1"/>
    <col min="14854" max="14854" width="11.875" style="1" customWidth="1"/>
    <col min="14855" max="14855" width="14.625" style="1" customWidth="1"/>
    <col min="14856" max="14856" width="11.875" style="1" customWidth="1"/>
    <col min="14857" max="15104" width="8.875" style="1"/>
    <col min="15105" max="15105" width="14.75" style="1" customWidth="1"/>
    <col min="15106" max="15106" width="12.625" style="1" customWidth="1"/>
    <col min="15107" max="15107" width="43.5" style="1" customWidth="1"/>
    <col min="15108" max="15108" width="14.875" style="1" customWidth="1"/>
    <col min="15109" max="15109" width="12.875" style="1" customWidth="1"/>
    <col min="15110" max="15110" width="11.875" style="1" customWidth="1"/>
    <col min="15111" max="15111" width="14.625" style="1" customWidth="1"/>
    <col min="15112" max="15112" width="11.875" style="1" customWidth="1"/>
    <col min="15113" max="15360" width="8.875" style="1"/>
    <col min="15361" max="15361" width="14.75" style="1" customWidth="1"/>
    <col min="15362" max="15362" width="12.625" style="1" customWidth="1"/>
    <col min="15363" max="15363" width="43.5" style="1" customWidth="1"/>
    <col min="15364" max="15364" width="14.875" style="1" customWidth="1"/>
    <col min="15365" max="15365" width="12.875" style="1" customWidth="1"/>
    <col min="15366" max="15366" width="11.875" style="1" customWidth="1"/>
    <col min="15367" max="15367" width="14.625" style="1" customWidth="1"/>
    <col min="15368" max="15368" width="11.875" style="1" customWidth="1"/>
    <col min="15369" max="15616" width="8.875" style="1"/>
    <col min="15617" max="15617" width="14.75" style="1" customWidth="1"/>
    <col min="15618" max="15618" width="12.625" style="1" customWidth="1"/>
    <col min="15619" max="15619" width="43.5" style="1" customWidth="1"/>
    <col min="15620" max="15620" width="14.875" style="1" customWidth="1"/>
    <col min="15621" max="15621" width="12.875" style="1" customWidth="1"/>
    <col min="15622" max="15622" width="11.875" style="1" customWidth="1"/>
    <col min="15623" max="15623" width="14.625" style="1" customWidth="1"/>
    <col min="15624" max="15624" width="11.875" style="1" customWidth="1"/>
    <col min="15625" max="15872" width="8.875" style="1"/>
    <col min="15873" max="15873" width="14.75" style="1" customWidth="1"/>
    <col min="15874" max="15874" width="12.625" style="1" customWidth="1"/>
    <col min="15875" max="15875" width="43.5" style="1" customWidth="1"/>
    <col min="15876" max="15876" width="14.875" style="1" customWidth="1"/>
    <col min="15877" max="15877" width="12.875" style="1" customWidth="1"/>
    <col min="15878" max="15878" width="11.875" style="1" customWidth="1"/>
    <col min="15879" max="15879" width="14.625" style="1" customWidth="1"/>
    <col min="15880" max="15880" width="11.875" style="1" customWidth="1"/>
    <col min="15881" max="16128" width="8.875" style="1"/>
    <col min="16129" max="16129" width="14.75" style="1" customWidth="1"/>
    <col min="16130" max="16130" width="12.625" style="1" customWidth="1"/>
    <col min="16131" max="16131" width="43.5" style="1" customWidth="1"/>
    <col min="16132" max="16132" width="14.875" style="1" customWidth="1"/>
    <col min="16133" max="16133" width="12.875" style="1" customWidth="1"/>
    <col min="16134" max="16134" width="11.875" style="1" customWidth="1"/>
    <col min="16135" max="16135" width="14.625" style="1" customWidth="1"/>
    <col min="16136" max="16136" width="11.875" style="1" customWidth="1"/>
    <col min="16137" max="16384" width="8.875" style="1"/>
  </cols>
  <sheetData>
    <row r="1" spans="1:8" ht="25.5" x14ac:dyDescent="0.25">
      <c r="A1" s="69" t="str">
        <f>'[1]12結算'!A1:C1</f>
        <v>嘉義縣大林鎮三和國民小學</v>
      </c>
      <c r="B1" s="69"/>
      <c r="C1" s="69"/>
      <c r="D1" s="70" t="s">
        <v>86</v>
      </c>
      <c r="E1" s="70"/>
      <c r="F1" s="70"/>
      <c r="G1" s="70"/>
      <c r="H1" s="70"/>
    </row>
    <row r="2" spans="1:8" ht="26.1" customHeight="1" x14ac:dyDescent="0.25">
      <c r="A2" s="71" t="s">
        <v>1</v>
      </c>
      <c r="B2" s="71"/>
      <c r="C2" s="71"/>
      <c r="D2" s="71" t="s">
        <v>2</v>
      </c>
      <c r="E2" s="71"/>
      <c r="F2" s="71"/>
      <c r="G2" s="71" t="s">
        <v>3</v>
      </c>
      <c r="H2" s="71"/>
    </row>
    <row r="3" spans="1:8" ht="26.1" customHeight="1" x14ac:dyDescent="0.25">
      <c r="A3" s="52" t="s">
        <v>4</v>
      </c>
      <c r="B3" s="3" t="s">
        <v>5</v>
      </c>
      <c r="C3" s="52" t="s">
        <v>6</v>
      </c>
      <c r="D3" s="52" t="s">
        <v>7</v>
      </c>
      <c r="E3" s="3" t="s">
        <v>8</v>
      </c>
      <c r="F3" s="52" t="s">
        <v>9</v>
      </c>
      <c r="G3" s="3" t="s">
        <v>8</v>
      </c>
      <c r="H3" s="52" t="s">
        <v>9</v>
      </c>
    </row>
    <row r="4" spans="1:8" ht="26.1" customHeight="1" x14ac:dyDescent="0.25">
      <c r="A4" s="52" t="s">
        <v>10</v>
      </c>
      <c r="B4" s="4">
        <f>'[1]01分類帳'!P4</f>
        <v>362140</v>
      </c>
      <c r="C4" s="72" t="s">
        <v>87</v>
      </c>
      <c r="D4" s="52" t="s">
        <v>12</v>
      </c>
      <c r="E4" s="4">
        <f>'[1]01分類帳'!G48</f>
        <v>1260</v>
      </c>
      <c r="F4" s="5">
        <f>E4/E13</f>
        <v>3.5033184210599482E-3</v>
      </c>
      <c r="G4" s="4">
        <f>'[1]01分類帳'!G49</f>
        <v>44964</v>
      </c>
      <c r="H4" s="5">
        <f>G4/G13</f>
        <v>3.2721556755497982E-2</v>
      </c>
    </row>
    <row r="5" spans="1:8" ht="26.1" customHeight="1" x14ac:dyDescent="0.25">
      <c r="A5" s="52" t="s">
        <v>13</v>
      </c>
      <c r="B5" s="4">
        <f>'[1]01分類帳'!F52</f>
        <v>180585</v>
      </c>
      <c r="C5" s="76"/>
      <c r="D5" s="52" t="s">
        <v>14</v>
      </c>
      <c r="E5" s="4">
        <f>'[1]01分類帳'!H48</f>
        <v>274021</v>
      </c>
      <c r="F5" s="5">
        <f>E5/E13</f>
        <v>0.76189112464862552</v>
      </c>
      <c r="G5" s="4">
        <f>'[1]01分類帳'!H49</f>
        <v>771741</v>
      </c>
      <c r="H5" s="5">
        <f>G5/G13</f>
        <v>0.56161744800384239</v>
      </c>
    </row>
    <row r="6" spans="1:8" ht="29.45" customHeight="1" x14ac:dyDescent="0.25">
      <c r="A6" s="6" t="s">
        <v>15</v>
      </c>
      <c r="B6" s="4">
        <f>'[1]01分類帳'!G52</f>
        <v>0</v>
      </c>
      <c r="C6" s="76"/>
      <c r="D6" s="52" t="s">
        <v>16</v>
      </c>
      <c r="E6" s="4">
        <f>'[1]01分類帳'!I48</f>
        <v>5820</v>
      </c>
      <c r="F6" s="5">
        <f>E6/E13</f>
        <v>1.6181994611562618E-2</v>
      </c>
      <c r="G6" s="4">
        <f>'[1]01分類帳'!I49</f>
        <v>21400</v>
      </c>
      <c r="H6" s="5">
        <f>G6/G13</f>
        <v>1.5573376802945842E-2</v>
      </c>
    </row>
    <row r="7" spans="1:8" ht="32.1" customHeight="1" x14ac:dyDescent="0.25">
      <c r="A7" s="7" t="s">
        <v>17</v>
      </c>
      <c r="B7" s="4">
        <f>'[1]01分類帳'!H52</f>
        <v>0</v>
      </c>
      <c r="C7" s="76"/>
      <c r="D7" s="52" t="s">
        <v>18</v>
      </c>
      <c r="E7" s="4">
        <f>'[1]01分類帳'!J48</f>
        <v>3280</v>
      </c>
      <c r="F7" s="5">
        <f>E7/E13</f>
        <v>9.1197495405370092E-3</v>
      </c>
      <c r="G7" s="4">
        <f>'[1]01分類帳'!J49</f>
        <v>18965</v>
      </c>
      <c r="H7" s="5">
        <f>G7/G13</f>
        <v>1.3801359395694763E-2</v>
      </c>
    </row>
    <row r="8" spans="1:8" ht="32.450000000000003" customHeight="1" x14ac:dyDescent="0.25">
      <c r="A8" s="7" t="s">
        <v>19</v>
      </c>
      <c r="B8" s="4">
        <f>'[1]01分類帳'!I52</f>
        <v>0</v>
      </c>
      <c r="C8" s="76"/>
      <c r="D8" s="52" t="s">
        <v>20</v>
      </c>
      <c r="E8" s="4">
        <f>'[1]01分類帳'!K48</f>
        <v>75278</v>
      </c>
      <c r="F8" s="5">
        <f>E8/E13</f>
        <v>0.20930381277821491</v>
      </c>
      <c r="G8" s="4">
        <f>'[1]01分類帳'!K49</f>
        <v>268379</v>
      </c>
      <c r="H8" s="5">
        <f>G8/G13</f>
        <v>0.1953068828503646</v>
      </c>
    </row>
    <row r="9" spans="1:8" ht="36" customHeight="1" x14ac:dyDescent="0.25">
      <c r="A9" s="7" t="s">
        <v>21</v>
      </c>
      <c r="B9" s="4">
        <f>'[1]01分類帳'!J52</f>
        <v>0</v>
      </c>
      <c r="C9" s="76"/>
      <c r="D9" s="52" t="s">
        <v>22</v>
      </c>
      <c r="E9" s="4">
        <f>'[1]01分類帳'!L48</f>
        <v>0</v>
      </c>
      <c r="F9" s="5">
        <f>E9/E13</f>
        <v>0</v>
      </c>
      <c r="G9" s="4">
        <f>'[1]01分類帳'!L49</f>
        <v>87227</v>
      </c>
      <c r="H9" s="5">
        <f>G9/G13</f>
        <v>6.3477520485540048E-2</v>
      </c>
    </row>
    <row r="10" spans="1:8" ht="27.6" customHeight="1" x14ac:dyDescent="0.25">
      <c r="A10" s="52" t="s">
        <v>76</v>
      </c>
      <c r="B10" s="4">
        <f>'[1]01分類帳'!K52</f>
        <v>800</v>
      </c>
      <c r="C10" s="76"/>
      <c r="D10" s="52" t="s">
        <v>24</v>
      </c>
      <c r="E10" s="4">
        <f>'[1]01分類帳'!M48</f>
        <v>0</v>
      </c>
      <c r="F10" s="5">
        <f>E10/E13</f>
        <v>0</v>
      </c>
      <c r="G10" s="4">
        <f>'[1]01分類帳'!M49</f>
        <v>144579</v>
      </c>
      <c r="H10" s="5">
        <f>G10/G13</f>
        <v>0.10521417031743491</v>
      </c>
    </row>
    <row r="11" spans="1:8" ht="33" customHeight="1" x14ac:dyDescent="0.25">
      <c r="A11" s="8" t="s">
        <v>25</v>
      </c>
      <c r="B11" s="4">
        <f>'[1]01分類帳'!L52</f>
        <v>-475</v>
      </c>
      <c r="C11" s="76"/>
      <c r="D11" s="52" t="s">
        <v>26</v>
      </c>
      <c r="E11" s="4">
        <f>'[1]01分類帳'!N48</f>
        <v>0</v>
      </c>
      <c r="F11" s="5">
        <f>E11/E13</f>
        <v>0</v>
      </c>
      <c r="G11" s="4">
        <f>'[1]01分類帳'!N49</f>
        <v>16885</v>
      </c>
      <c r="H11" s="5">
        <f>G11/G13</f>
        <v>1.2287685388679465E-2</v>
      </c>
    </row>
    <row r="12" spans="1:8" ht="21" customHeight="1" x14ac:dyDescent="0.25">
      <c r="A12" s="52"/>
      <c r="B12" s="4"/>
      <c r="C12" s="73" t="s">
        <v>71</v>
      </c>
      <c r="D12" s="8"/>
      <c r="E12" s="4"/>
      <c r="F12" s="5"/>
      <c r="G12" s="4"/>
      <c r="H12" s="5"/>
    </row>
    <row r="13" spans="1:8" ht="33.6" customHeight="1" x14ac:dyDescent="0.25">
      <c r="A13" s="52"/>
      <c r="B13" s="4"/>
      <c r="C13" s="73"/>
      <c r="D13" s="52" t="s">
        <v>28</v>
      </c>
      <c r="E13" s="4">
        <f>SUM(E4:E12)</f>
        <v>359659</v>
      </c>
      <c r="F13" s="5">
        <f>E13/E13</f>
        <v>1</v>
      </c>
      <c r="G13" s="4">
        <f>SUM(G4:G12)</f>
        <v>1374140</v>
      </c>
      <c r="H13" s="9">
        <f>G13/G13</f>
        <v>1</v>
      </c>
    </row>
    <row r="14" spans="1:8" ht="35.1" customHeight="1" x14ac:dyDescent="0.25">
      <c r="A14" s="52" t="s">
        <v>29</v>
      </c>
      <c r="B14" s="4">
        <f>SUM(B5:B12)</f>
        <v>180910</v>
      </c>
      <c r="C14" s="73"/>
      <c r="D14" s="52" t="s">
        <v>30</v>
      </c>
      <c r="E14" s="4">
        <f>'[1]01分類帳'!P49</f>
        <v>183391</v>
      </c>
      <c r="F14" s="5"/>
      <c r="G14" s="4">
        <f>E14</f>
        <v>183391</v>
      </c>
      <c r="H14" s="48"/>
    </row>
    <row r="15" spans="1:8" ht="40.35" customHeight="1" x14ac:dyDescent="0.25">
      <c r="A15" s="52" t="s">
        <v>31</v>
      </c>
      <c r="B15" s="4">
        <f>B14+B4</f>
        <v>543050</v>
      </c>
      <c r="C15" s="74"/>
      <c r="D15" s="52" t="s">
        <v>31</v>
      </c>
      <c r="E15" s="4">
        <f>E13+E14</f>
        <v>543050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7.349999999999994" customHeight="1" x14ac:dyDescent="0.25">
      <c r="A16" s="52" t="s">
        <v>32</v>
      </c>
      <c r="B16" s="67" t="s">
        <v>33</v>
      </c>
      <c r="C16" s="67"/>
      <c r="D16" s="67"/>
      <c r="E16" s="67"/>
      <c r="F16" s="67"/>
      <c r="G16" s="67"/>
      <c r="H16" s="67"/>
    </row>
    <row r="17" spans="1:8" ht="27.6" customHeight="1" x14ac:dyDescent="0.25">
      <c r="A17" s="75" t="s">
        <v>34</v>
      </c>
      <c r="B17" s="75"/>
      <c r="C17" s="75"/>
      <c r="D17" s="75"/>
      <c r="E17" s="75"/>
      <c r="F17" s="75"/>
      <c r="G17" s="75"/>
      <c r="H17" s="7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學年結算</vt:lpstr>
      <vt:lpstr>11108結算</vt:lpstr>
      <vt:lpstr>11109結算</vt:lpstr>
      <vt:lpstr>11110結算</vt:lpstr>
      <vt:lpstr>11111結算</vt:lpstr>
      <vt:lpstr>11112結算</vt:lpstr>
      <vt:lpstr>11201結算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dcterms:created xsi:type="dcterms:W3CDTF">2022-09-14T08:03:48Z</dcterms:created>
  <dcterms:modified xsi:type="dcterms:W3CDTF">2023-02-09T04:01:10Z</dcterms:modified>
</cp:coreProperties>
</file>