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CD51F604-FF80-46CD-BA7C-0159003CB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G14" i="5" s="1"/>
  <c r="G11" i="5"/>
  <c r="E11" i="5"/>
  <c r="B11" i="5"/>
  <c r="G10" i="5"/>
  <c r="E10" i="5"/>
  <c r="B10" i="5"/>
  <c r="G9" i="5"/>
  <c r="H9" i="5" s="1"/>
  <c r="E9" i="5"/>
  <c r="B9" i="5"/>
  <c r="G8" i="5"/>
  <c r="E8" i="5"/>
  <c r="B8" i="5"/>
  <c r="B14" i="5" s="1"/>
  <c r="B15" i="5" s="1"/>
  <c r="G7" i="5"/>
  <c r="E7" i="5"/>
  <c r="B7" i="5"/>
  <c r="G6" i="5"/>
  <c r="H6" i="5" s="1"/>
  <c r="E6" i="5"/>
  <c r="B6" i="5"/>
  <c r="G5" i="5"/>
  <c r="H5" i="5" s="1"/>
  <c r="E5" i="5"/>
  <c r="B5" i="5"/>
  <c r="G4" i="5"/>
  <c r="G13" i="5" s="1"/>
  <c r="E4" i="5"/>
  <c r="B4" i="5"/>
  <c r="A1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H13" i="5" l="1"/>
  <c r="H7" i="5"/>
  <c r="G15" i="5"/>
  <c r="H8" i="5"/>
  <c r="H4" i="5"/>
  <c r="H11" i="5"/>
  <c r="H10" i="5"/>
  <c r="E13" i="5"/>
  <c r="F7" i="5" s="1"/>
  <c r="H6" i="4"/>
  <c r="B14" i="4"/>
  <c r="B15" i="4" s="1"/>
  <c r="H5" i="4"/>
  <c r="H9" i="4"/>
  <c r="G13" i="4"/>
  <c r="H10" i="4" s="1"/>
  <c r="H4" i="4"/>
  <c r="G15" i="4"/>
  <c r="H8" i="4"/>
  <c r="H11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F9" i="5" l="1"/>
  <c r="F5" i="5"/>
  <c r="F6" i="5"/>
  <c r="F13" i="5"/>
  <c r="E15" i="5"/>
  <c r="F10" i="5"/>
  <c r="F4" i="5"/>
  <c r="F15" i="5" s="1"/>
  <c r="H15" i="5"/>
  <c r="F11" i="5"/>
  <c r="F8" i="5"/>
  <c r="H7" i="4"/>
  <c r="H13" i="4"/>
  <c r="F5" i="4"/>
  <c r="F13" i="4"/>
  <c r="F10" i="4"/>
  <c r="F6" i="4"/>
  <c r="E15" i="4"/>
  <c r="F7" i="4"/>
  <c r="F8" i="4"/>
  <c r="F4" i="4"/>
  <c r="F15" i="4" s="1"/>
  <c r="F11" i="4"/>
  <c r="H15" i="4"/>
  <c r="F9" i="4"/>
  <c r="N15" i="2"/>
  <c r="N16" i="2" s="1"/>
  <c r="O4" i="2"/>
  <c r="O13" i="2"/>
  <c r="O16" i="2" s="1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G9" i="3" l="1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1" l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B4" i="3" l="1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H15" i="3" l="1"/>
  <c r="T5" i="2"/>
  <c r="T6" i="2"/>
  <c r="C5" i="2"/>
  <c r="K5" i="2" s="1"/>
  <c r="U4" i="2"/>
  <c r="G14" i="3"/>
  <c r="G15" i="3" s="1"/>
  <c r="E15" i="3"/>
  <c r="C7" i="2" l="1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<sst xmlns="http://schemas.openxmlformats.org/spreadsheetml/2006/main" count="196" uniqueCount="83">
  <si>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</si>
  <si>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</si>
  <si>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</si>
  <si>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</si>
  <si>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</si>
  <si>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</si>
  <si>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</si>
  <si>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</si>
  <si>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</si>
  <si>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</si>
  <si>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</si>
  <si>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</si>
  <si>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</si>
  <si>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</si>
  <si>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</si>
  <si>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</si>
  <si>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</si>
  <si>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</si>
  <si>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</si>
  <si>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</si>
  <si>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</si>
  <si>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</si>
  <si>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</si>
  <si>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</si>
  <si>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</si>
  <si>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</si>
  <si>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</si>
  <si>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</si>
  <si>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</si>
  <si>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</si>
  <si>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</si>
  <si>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</si>
  <si>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</si>
  <si>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</si>
  <si>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</si>
  <si>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</si>
  <si>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</si>
  <si>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</si>
  <si>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</si>
  <si>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</si>
  <si>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</si>
  <si>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</si>
  <si>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</si>
  <si>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</si>
  <si>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</si>
  <si>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</si>
  <si>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</si>
  <si>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</si>
  <si>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</si>
  <si>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</si>
  <si>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</si>
  <si>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</si>
  <si>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</si>
  <si>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</si>
  <si>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</si>
  <si>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</si>
  <si>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</si>
  <si>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</si>
  <si>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</si>
  <si>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</si>
  <si>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</si>
  <si>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</si>
  <si>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</si>
  <si>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</si>
  <si>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</si>
  <si>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</si>
  <si>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</si>
  <si>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</si>
  <si>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</si>
  <si>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</si>
  <si>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</si>
  <si>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</si>
  <si>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一、111學年度三和國小：編製教職員工人數（）人，學生人數（）人總合計（）人。社團國小：編製教職員工人數（）人，學生人數（）人總合計（）人。
二、其他收入包括下列各項：111年下半期利息  元；112年上半期利息  元。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</si>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</sst>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/>
      <sheetData sheetId="1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437144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zoomScale="59" zoomScaleNormal="59" workbookViewId="0">
      <pane ySplit="3" topLeftCell="A4" activePane="bottomLeft" state="frozen"/>
      <selection pane="bottomLeft" activeCell="AC12" sqref="AC12"/>
    </sheetView>
  </sheetViews>
  <sheetFormatPr defaultColWidth="8.875" defaultRowHeight="16.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>
      <c r="A1" s="58" t="str">
        <f>'[1]08分類帳'!A1:I1</f>
        <v>嘉義縣大林鎮三和國民小學</v>
      </c>
      <c r="B1" s="58"/>
      <c r="C1" s="58"/>
      <c r="D1" s="58"/>
      <c r="E1" s="58"/>
      <c r="F1" s="58"/>
      <c r="G1" s="58"/>
      <c r="H1" s="58"/>
      <c r="I1" s="59" t="s">
        <v>35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3" customFormat="1" ht="23.1" customHeight="1">
      <c r="A2" s="52" t="s">
        <v>36</v>
      </c>
      <c r="B2" s="60" t="s">
        <v>37</v>
      </c>
      <c r="C2" s="52" t="s">
        <v>38</v>
      </c>
      <c r="D2" s="52"/>
      <c r="E2" s="52"/>
      <c r="F2" s="52"/>
      <c r="G2" s="52"/>
      <c r="H2" s="52"/>
      <c r="I2" s="52"/>
      <c r="J2" s="62"/>
      <c r="K2" s="62"/>
      <c r="L2" s="63" t="s">
        <v>39</v>
      </c>
      <c r="M2" s="52"/>
      <c r="N2" s="52"/>
      <c r="O2" s="52"/>
      <c r="P2" s="52"/>
      <c r="Q2" s="52"/>
      <c r="R2" s="52"/>
      <c r="S2" s="52"/>
      <c r="T2" s="52"/>
      <c r="U2" s="52"/>
    </row>
    <row r="3" spans="1:21" s="20" customFormat="1" ht="44.1" customHeight="1">
      <c r="A3" s="52"/>
      <c r="B3" s="61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>
      <c r="A8" s="33" t="s">
        <v>56</v>
      </c>
      <c r="B8" s="19">
        <v>700</v>
      </c>
      <c r="C8" s="35">
        <f>T7</f>
        <v>437144</v>
      </c>
      <c r="D8" s="28">
        <f>'[1]12結算'!B5</f>
        <v>0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0</v>
      </c>
      <c r="J8" s="25">
        <f>'[1]12結算'!B11</f>
        <v>0</v>
      </c>
      <c r="K8" s="26">
        <f t="shared" si="0"/>
        <v>437144</v>
      </c>
      <c r="L8" s="27">
        <f>'[1]12結算'!E4</f>
        <v>0</v>
      </c>
      <c r="M8" s="36">
        <f>'[1]12結算'!E5</f>
        <v>0</v>
      </c>
      <c r="N8" s="36">
        <f>'[1]12結算'!E6</f>
        <v>0</v>
      </c>
      <c r="O8" s="28">
        <f>'[1]12結算'!E7</f>
        <v>0</v>
      </c>
      <c r="P8" s="28">
        <f>'[1]12結算'!E8</f>
        <v>0</v>
      </c>
      <c r="Q8" s="28">
        <f>'[1]12結算'!E9</f>
        <v>0</v>
      </c>
      <c r="R8" s="28">
        <f>'[1]12結算'!E10</f>
        <v>0</v>
      </c>
      <c r="S8" s="28">
        <f>'[1]12結算'!E11</f>
        <v>0</v>
      </c>
      <c r="T8" s="21">
        <f>'[1]12結算'!E14</f>
        <v>437144</v>
      </c>
      <c r="U8" s="35">
        <f t="shared" si="1"/>
        <v>437144</v>
      </c>
    </row>
    <row r="9" spans="1:21" s="13" customFormat="1" ht="30" customHeight="1">
      <c r="A9" s="33" t="s">
        <v>57</v>
      </c>
      <c r="B9" s="19">
        <v>700</v>
      </c>
      <c r="C9" s="35">
        <f t="shared" ref="C9:C15" si="2">T8</f>
        <v>437144</v>
      </c>
      <c r="D9" s="28">
        <f>'[1]01結算'!B5</f>
        <v>0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0</v>
      </c>
      <c r="J9" s="25">
        <f>'[1]01結算'!B11</f>
        <v>0</v>
      </c>
      <c r="K9" s="26">
        <f t="shared" si="0"/>
        <v>437144</v>
      </c>
      <c r="L9" s="37">
        <f>'[1]01結算'!E4</f>
        <v>0</v>
      </c>
      <c r="M9" s="28">
        <f>'[1]01結算'!E5</f>
        <v>0</v>
      </c>
      <c r="N9" s="28">
        <f>'[1]01結算'!E6</f>
        <v>0</v>
      </c>
      <c r="O9" s="28">
        <f>'[1]01結算'!E7</f>
        <v>0</v>
      </c>
      <c r="P9" s="28">
        <f>'[1]01結算'!E8</f>
        <v>0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437144</v>
      </c>
      <c r="U9" s="35">
        <f t="shared" si="1"/>
        <v>437144</v>
      </c>
    </row>
    <row r="10" spans="1:21" s="13" customFormat="1" ht="30" customHeight="1">
      <c r="A10" s="33" t="s">
        <v>58</v>
      </c>
      <c r="B10" s="19">
        <v>700</v>
      </c>
      <c r="C10" s="35">
        <f t="shared" si="2"/>
        <v>437144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437144</v>
      </c>
      <c r="L10" s="37">
        <f>'[1]02結算'!E4</f>
        <v>0</v>
      </c>
      <c r="M10" s="28">
        <f>'[1]02結算'!E5</f>
        <v>0</v>
      </c>
      <c r="N10" s="28">
        <f>'[1]02結算'!E6</f>
        <v>0</v>
      </c>
      <c r="O10" s="28">
        <f>'[1]02結算'!E7</f>
        <v>0</v>
      </c>
      <c r="P10" s="28">
        <f>'[1]02結算'!E8</f>
        <v>0</v>
      </c>
      <c r="Q10" s="28">
        <f>'[1]02結算'!E9</f>
        <v>0</v>
      </c>
      <c r="R10" s="28">
        <f>'[1]02結算'!E10</f>
        <v>0</v>
      </c>
      <c r="S10" s="28">
        <f>'[1]02結算'!E11</f>
        <v>0</v>
      </c>
      <c r="T10" s="21">
        <f>'[1]02結算'!E14</f>
        <v>437144</v>
      </c>
      <c r="U10" s="35">
        <f t="shared" si="1"/>
        <v>437144</v>
      </c>
    </row>
    <row r="11" spans="1:21" s="13" customFormat="1" ht="30" customHeight="1">
      <c r="A11" s="33" t="s">
        <v>59</v>
      </c>
      <c r="B11" s="19">
        <v>700</v>
      </c>
      <c r="C11" s="35">
        <f t="shared" si="2"/>
        <v>437144</v>
      </c>
      <c r="D11" s="28">
        <f>'[1]03結算'!B5</f>
        <v>0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0</v>
      </c>
      <c r="I11" s="28">
        <f>'[1]03結算'!B10</f>
        <v>0</v>
      </c>
      <c r="J11" s="25">
        <f>'[1]03結算'!B11</f>
        <v>0</v>
      </c>
      <c r="K11" s="26">
        <f t="shared" si="0"/>
        <v>437144</v>
      </c>
      <c r="L11" s="37">
        <f>'[1]03結算'!E4</f>
        <v>0</v>
      </c>
      <c r="M11" s="28">
        <f>'[1]03結算'!E5</f>
        <v>0</v>
      </c>
      <c r="N11" s="28">
        <f>'[1]03結算'!E6</f>
        <v>0</v>
      </c>
      <c r="O11" s="28">
        <f>'[1]03結算'!E7</f>
        <v>0</v>
      </c>
      <c r="P11" s="28">
        <f>'[1]03結算'!E8</f>
        <v>0</v>
      </c>
      <c r="Q11" s="28">
        <f>'[1]03結算'!E9</f>
        <v>0</v>
      </c>
      <c r="R11" s="28">
        <f>'[1]03結算'!E10</f>
        <v>0</v>
      </c>
      <c r="S11" s="28">
        <f>'[1]03結算'!E11</f>
        <v>0</v>
      </c>
      <c r="T11" s="38">
        <f>'[1]03結算'!E14</f>
        <v>437144</v>
      </c>
      <c r="U11" s="35">
        <f t="shared" si="1"/>
        <v>437144</v>
      </c>
    </row>
    <row r="12" spans="1:21" s="13" customFormat="1" ht="30" customHeight="1">
      <c r="A12" s="33" t="s">
        <v>60</v>
      </c>
      <c r="B12" s="19">
        <v>700</v>
      </c>
      <c r="C12" s="35">
        <f t="shared" si="2"/>
        <v>437144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437144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437144</v>
      </c>
      <c r="U12" s="35">
        <f>SUM(L12:T12)</f>
        <v>437144</v>
      </c>
    </row>
    <row r="13" spans="1:21" s="13" customFormat="1" ht="30" customHeight="1">
      <c r="A13" s="21" t="s">
        <v>61</v>
      </c>
      <c r="B13" s="19">
        <v>700</v>
      </c>
      <c r="C13" s="35">
        <f t="shared" si="2"/>
        <v>437144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437144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437144</v>
      </c>
      <c r="U13" s="35">
        <f>SUM(L13:T13)</f>
        <v>437144</v>
      </c>
    </row>
    <row r="14" spans="1:21" s="13" customFormat="1" ht="30" customHeight="1">
      <c r="A14" s="33" t="s">
        <v>62</v>
      </c>
      <c r="B14" s="19">
        <v>700</v>
      </c>
      <c r="C14" s="35">
        <f t="shared" si="2"/>
        <v>437144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437144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437144</v>
      </c>
      <c r="U14" s="35">
        <f>SUM(L14:T14)</f>
        <v>437144</v>
      </c>
    </row>
    <row r="15" spans="1:21" s="13" customFormat="1" ht="30" customHeight="1">
      <c r="A15" s="33" t="s">
        <v>63</v>
      </c>
      <c r="B15" s="19">
        <v>0</v>
      </c>
      <c r="C15" s="35">
        <f t="shared" si="2"/>
        <v>437144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437144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437144</v>
      </c>
      <c r="U15" s="35">
        <f>SUM(L15:T15)</f>
        <v>437144</v>
      </c>
    </row>
    <row r="16" spans="1:21" s="13" customFormat="1" ht="39.6" customHeight="1">
      <c r="A16" s="51" t="s">
        <v>64</v>
      </c>
      <c r="B16" s="19" t="s">
        <v>65</v>
      </c>
      <c r="C16" s="35">
        <f>C4</f>
        <v>426696</v>
      </c>
      <c r="D16" s="40">
        <f t="shared" ref="D16:J16" si="3">SUM(D4:D15)</f>
        <v>593917</v>
      </c>
      <c r="E16" s="40">
        <f t="shared" si="3"/>
        <v>0</v>
      </c>
      <c r="F16" s="40">
        <f t="shared" si="3"/>
        <v>89600</v>
      </c>
      <c r="G16" s="40">
        <f t="shared" si="3"/>
        <v>100800</v>
      </c>
      <c r="H16" s="40">
        <f t="shared" si="3"/>
        <v>0</v>
      </c>
      <c r="I16" s="40">
        <f t="shared" si="3"/>
        <v>1300</v>
      </c>
      <c r="J16" s="40">
        <f t="shared" si="3"/>
        <v>-14470</v>
      </c>
      <c r="K16" s="39">
        <f>SUM(C16:J16)</f>
        <v>1197843</v>
      </c>
      <c r="L16" s="41">
        <f>SUM(L4:L15)</f>
        <v>36444</v>
      </c>
      <c r="M16" s="40">
        <f t="shared" ref="M16:S16" si="4">SUM(M4:M15)</f>
        <v>324155</v>
      </c>
      <c r="N16" s="40">
        <f t="shared" si="4"/>
        <v>9700</v>
      </c>
      <c r="O16" s="40">
        <f t="shared" si="4"/>
        <v>10520</v>
      </c>
      <c r="P16" s="40">
        <f t="shared" si="4"/>
        <v>145978</v>
      </c>
      <c r="Q16" s="40">
        <f t="shared" si="4"/>
        <v>77497</v>
      </c>
      <c r="R16" s="40">
        <f t="shared" si="4"/>
        <v>144579</v>
      </c>
      <c r="S16" s="40">
        <f t="shared" si="4"/>
        <v>11826</v>
      </c>
      <c r="T16" s="35">
        <f>T15</f>
        <v>437144</v>
      </c>
      <c r="U16" s="35">
        <f>SUM(L16:T16)</f>
        <v>1197843</v>
      </c>
    </row>
    <row r="17" spans="1:21" s="13" customFormat="1" ht="41.45" customHeight="1">
      <c r="A17" s="52"/>
      <c r="B17" s="18" t="s">
        <v>9</v>
      </c>
      <c r="C17" s="42">
        <f>C16/K16</f>
        <v>0.35622030600003507</v>
      </c>
      <c r="D17" s="42">
        <f>D16/K16</f>
        <v>0.49582207351046842</v>
      </c>
      <c r="E17" s="42">
        <f>E16/K16</f>
        <v>0</v>
      </c>
      <c r="F17" s="42">
        <f>F16/K16</f>
        <v>7.4801121682891658E-2</v>
      </c>
      <c r="G17" s="42">
        <f>G16/K16</f>
        <v>8.4151261893253129E-2</v>
      </c>
      <c r="H17" s="42">
        <f>H16/K16</f>
        <v>0</v>
      </c>
      <c r="I17" s="42">
        <f>I16/K16</f>
        <v>1.085284131559812E-3</v>
      </c>
      <c r="J17" s="42">
        <f>J16/K16</f>
        <v>-1.2080047218208063E-2</v>
      </c>
      <c r="K17" s="43">
        <f>(C16+D16+E16+F16+G16+H16+I16+J16)/K16</f>
        <v>1</v>
      </c>
      <c r="L17" s="44">
        <f>L16/(U16-T16)</f>
        <v>4.7908568303626005E-2</v>
      </c>
      <c r="M17" s="42">
        <f>M16/(U16-T16)</f>
        <v>0.42612781139452005</v>
      </c>
      <c r="N17" s="42">
        <f>N16/(U16-T16)</f>
        <v>1.275142993483625E-2</v>
      </c>
      <c r="O17" s="42">
        <f>O16/(U16-T16)</f>
        <v>1.3829385867471891E-2</v>
      </c>
      <c r="P17" s="42">
        <f>P16/(U16-T16)</f>
        <v>0.19189981845644599</v>
      </c>
      <c r="Q17" s="42">
        <f>Q16/(U16-T16)</f>
        <v>0.10187603769690771</v>
      </c>
      <c r="R17" s="42">
        <f>R16/(U16-T16)</f>
        <v>0.19006072046893713</v>
      </c>
      <c r="S17" s="42">
        <f>S16/(U16-T16)</f>
        <v>1.5546227877254999E-2</v>
      </c>
      <c r="T17" s="45" t="s">
        <v>66</v>
      </c>
      <c r="U17" s="46">
        <f>(L16+M16+N16+O16+P16+Q16+R16+S16)/(U16-T16)</f>
        <v>1</v>
      </c>
    </row>
    <row r="18" spans="1:21" ht="83.1" customHeight="1">
      <c r="A18" s="21" t="s">
        <v>67</v>
      </c>
      <c r="B18" s="53" t="s">
        <v>72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ht="34.35" customHeight="1">
      <c r="A19" s="55" t="s">
        <v>68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ht="133.35" customHeight="1">
      <c r="A20" s="56" t="s">
        <v>69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M11" sqref="M11"/>
    </sheetView>
  </sheetViews>
  <sheetFormatPr defaultColWidth="8.875" defaultRowHeight="16.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>
      <c r="A1" s="67" t="str">
        <f>'[1]08分類帳'!A1:I1</f>
        <v>嘉義縣大林鎮三和國民小學</v>
      </c>
      <c r="B1" s="67"/>
      <c r="C1" s="67"/>
      <c r="D1" s="68" t="s">
        <v>0</v>
      </c>
      <c r="E1" s="68"/>
      <c r="F1" s="68"/>
      <c r="G1" s="68"/>
      <c r="H1" s="68"/>
    </row>
    <row r="2" spans="1:8" ht="26.1" customHeight="1">
      <c r="A2" s="69" t="s">
        <v>1</v>
      </c>
      <c r="B2" s="69"/>
      <c r="C2" s="69"/>
      <c r="D2" s="69" t="s">
        <v>2</v>
      </c>
      <c r="E2" s="69"/>
      <c r="F2" s="69"/>
      <c r="G2" s="69" t="s">
        <v>3</v>
      </c>
      <c r="H2" s="69"/>
    </row>
    <row r="3" spans="1:8" ht="26.1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>
      <c r="A4" s="2" t="s">
        <v>10</v>
      </c>
      <c r="B4" s="4">
        <f>'[1]08分類帳'!P4</f>
        <v>426696</v>
      </c>
      <c r="C4" s="65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>
      <c r="A5" s="2" t="s">
        <v>13</v>
      </c>
      <c r="B5" s="4">
        <f>'[1]08分類帳'!F52</f>
        <v>0</v>
      </c>
      <c r="C5" s="65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>
      <c r="A6" s="6" t="s">
        <v>15</v>
      </c>
      <c r="B6" s="4">
        <f>'[1]08分類帳'!G52</f>
        <v>0</v>
      </c>
      <c r="C6" s="65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>
      <c r="A7" s="7" t="s">
        <v>17</v>
      </c>
      <c r="B7" s="4">
        <f>'[1]08分類帳'!H52</f>
        <v>0</v>
      </c>
      <c r="C7" s="65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>
      <c r="A8" s="7" t="s">
        <v>19</v>
      </c>
      <c r="B8" s="4">
        <f>'[1]08分類帳'!I52</f>
        <v>0</v>
      </c>
      <c r="C8" s="65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>
      <c r="A9" s="7" t="s">
        <v>21</v>
      </c>
      <c r="B9" s="4">
        <f>'[1]08分類帳'!J52</f>
        <v>0</v>
      </c>
      <c r="C9" s="65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>
      <c r="A10" s="2" t="s">
        <v>23</v>
      </c>
      <c r="B10" s="4">
        <f>'[1]08分類帳'!K52</f>
        <v>0</v>
      </c>
      <c r="C10" s="65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>
      <c r="A11" s="8" t="s">
        <v>25</v>
      </c>
      <c r="B11" s="4">
        <f>'[1]08分類帳'!L52</f>
        <v>0</v>
      </c>
      <c r="C11" s="70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>
      <c r="A12" s="2"/>
      <c r="B12" s="4"/>
      <c r="C12" s="64" t="s">
        <v>27</v>
      </c>
      <c r="D12" s="8"/>
      <c r="E12" s="4"/>
      <c r="F12" s="5"/>
      <c r="G12" s="4"/>
      <c r="H12" s="5"/>
    </row>
    <row r="13" spans="1:8" ht="28.35" customHeight="1">
      <c r="A13" s="2"/>
      <c r="B13" s="4"/>
      <c r="C13" s="65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>
      <c r="A14" s="2" t="s">
        <v>29</v>
      </c>
      <c r="B14" s="4">
        <f>SUM(B5:B13)</f>
        <v>0</v>
      </c>
      <c r="C14" s="65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>
      <c r="A15" s="2" t="s">
        <v>31</v>
      </c>
      <c r="B15" s="4">
        <f>B14+B4</f>
        <v>426696</v>
      </c>
      <c r="C15" s="65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>
      <c r="A16" s="2" t="s">
        <v>32</v>
      </c>
      <c r="B16" s="65" t="s">
        <v>33</v>
      </c>
      <c r="C16" s="65"/>
      <c r="D16" s="65"/>
      <c r="E16" s="65"/>
      <c r="F16" s="65"/>
      <c r="G16" s="65"/>
      <c r="H16" s="65"/>
    </row>
    <row r="17" spans="1:8" ht="27.6" customHeight="1">
      <c r="A17" s="66" t="s">
        <v>34</v>
      </c>
      <c r="B17" s="66"/>
      <c r="C17" s="66"/>
      <c r="D17" s="66"/>
      <c r="E17" s="66"/>
      <c r="F17" s="66"/>
      <c r="G17" s="66"/>
      <c r="H17" s="6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>
      <c r="A1" s="67" t="str">
        <f>'[1]08結算'!A1:C1</f>
        <v>嘉義縣大林鎮三和國民小學</v>
      </c>
      <c r="B1" s="67"/>
      <c r="C1" s="67"/>
      <c r="D1" s="68" t="s">
        <v>70</v>
      </c>
      <c r="E1" s="68"/>
      <c r="F1" s="68"/>
      <c r="G1" s="68"/>
      <c r="H1" s="68"/>
    </row>
    <row r="2" spans="1:8" ht="26.1" customHeight="1">
      <c r="A2" s="69" t="s">
        <v>1</v>
      </c>
      <c r="B2" s="69"/>
      <c r="C2" s="69"/>
      <c r="D2" s="69" t="s">
        <v>2</v>
      </c>
      <c r="E2" s="69"/>
      <c r="F2" s="69"/>
      <c r="G2" s="69" t="s">
        <v>3</v>
      </c>
      <c r="H2" s="69"/>
    </row>
    <row r="3" spans="1:8" ht="26.1" customHeight="1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>
      <c r="A4" s="47" t="s">
        <v>10</v>
      </c>
      <c r="B4" s="4">
        <f>'[1]09分類帳'!P4</f>
        <v>335008</v>
      </c>
      <c r="C4" s="70" t="s">
        <v>73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>
      <c r="A5" s="47" t="s">
        <v>13</v>
      </c>
      <c r="B5" s="4">
        <f>'[1]09分類帳'!F52</f>
        <v>184798</v>
      </c>
      <c r="C5" s="74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>
      <c r="A6" s="6" t="s">
        <v>15</v>
      </c>
      <c r="B6" s="4">
        <f>'[1]09分類帳'!G52</f>
        <v>0</v>
      </c>
      <c r="C6" s="74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>
      <c r="A7" s="7" t="s">
        <v>17</v>
      </c>
      <c r="B7" s="4">
        <f>'[1]09分類帳'!H52</f>
        <v>0</v>
      </c>
      <c r="C7" s="74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>
      <c r="A8" s="7" t="s">
        <v>19</v>
      </c>
      <c r="B8" s="4">
        <f>'[1]09分類帳'!I52</f>
        <v>0</v>
      </c>
      <c r="C8" s="74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>
      <c r="A9" s="7" t="s">
        <v>21</v>
      </c>
      <c r="B9" s="4">
        <f>'[1]09分類帳'!J52</f>
        <v>0</v>
      </c>
      <c r="C9" s="74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>
      <c r="A10" s="47" t="s">
        <v>23</v>
      </c>
      <c r="B10" s="4">
        <f>'[1]09分類帳'!K52</f>
        <v>0</v>
      </c>
      <c r="C10" s="74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>
      <c r="A11" s="8" t="s">
        <v>25</v>
      </c>
      <c r="B11" s="4">
        <f>'[1]09分類帳'!L52</f>
        <v>0</v>
      </c>
      <c r="C11" s="74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>
      <c r="A12" s="47"/>
      <c r="B12" s="4"/>
      <c r="C12" s="71" t="s">
        <v>71</v>
      </c>
      <c r="D12" s="8"/>
      <c r="E12" s="4"/>
      <c r="F12" s="5"/>
      <c r="G12" s="4"/>
      <c r="H12" s="5"/>
    </row>
    <row r="13" spans="1:8" ht="27.6" customHeight="1">
      <c r="A13" s="47"/>
      <c r="B13" s="4"/>
      <c r="C13" s="71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>
      <c r="A14" s="47" t="s">
        <v>29</v>
      </c>
      <c r="B14" s="4">
        <f>SUM(B5:B13)</f>
        <v>184798</v>
      </c>
      <c r="C14" s="71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>
      <c r="A15" s="47" t="s">
        <v>31</v>
      </c>
      <c r="B15" s="4">
        <f>B14+B4</f>
        <v>519806</v>
      </c>
      <c r="C15" s="72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>
      <c r="A16" s="47" t="s">
        <v>32</v>
      </c>
      <c r="B16" s="65" t="s">
        <v>33</v>
      </c>
      <c r="C16" s="65"/>
      <c r="D16" s="65"/>
      <c r="E16" s="65"/>
      <c r="F16" s="65"/>
      <c r="G16" s="65"/>
      <c r="H16" s="65"/>
    </row>
    <row r="17" spans="1:8" ht="27.6" customHeight="1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E468-F8AA-485C-B0F7-C31FFDDE658C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>
      <c r="A1" s="67" t="str">
        <f>'[1]09結算'!A1:C1</f>
        <v>嘉義縣大林鎮三和國民小學</v>
      </c>
      <c r="B1" s="67"/>
      <c r="C1" s="67"/>
      <c r="D1" s="68" t="s">
        <v>74</v>
      </c>
      <c r="E1" s="68"/>
      <c r="F1" s="68"/>
      <c r="G1" s="68"/>
      <c r="H1" s="68"/>
    </row>
    <row r="2" spans="1:8" ht="26.1" customHeight="1">
      <c r="A2" s="69" t="s">
        <v>1</v>
      </c>
      <c r="B2" s="69"/>
      <c r="C2" s="69"/>
      <c r="D2" s="69" t="s">
        <v>2</v>
      </c>
      <c r="E2" s="69"/>
      <c r="F2" s="69"/>
      <c r="G2" s="69" t="s">
        <v>3</v>
      </c>
      <c r="H2" s="69"/>
    </row>
    <row r="3" spans="1:8" ht="26.1" customHeight="1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>
      <c r="A4" s="49" t="s">
        <v>10</v>
      </c>
      <c r="B4" s="4">
        <f>'[1]10分類帳'!P4</f>
        <v>519806</v>
      </c>
      <c r="C4" s="70" t="s">
        <v>75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>
      <c r="A5" s="49" t="s">
        <v>13</v>
      </c>
      <c r="B5" s="4">
        <f>'[1]10分類帳'!F58</f>
        <v>154065</v>
      </c>
      <c r="C5" s="74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>
      <c r="A6" s="6" t="s">
        <v>15</v>
      </c>
      <c r="B6" s="4">
        <f>'[1]10分類帳'!G58</f>
        <v>0</v>
      </c>
      <c r="C6" s="74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>
      <c r="A7" s="7" t="s">
        <v>17</v>
      </c>
      <c r="B7" s="4">
        <f>'[1]10分類帳'!H58</f>
        <v>0</v>
      </c>
      <c r="C7" s="74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>
      <c r="A8" s="7" t="s">
        <v>19</v>
      </c>
      <c r="B8" s="4">
        <f>'[1]10分類帳'!I58</f>
        <v>0</v>
      </c>
      <c r="C8" s="74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>
      <c r="A9" s="7" t="s">
        <v>21</v>
      </c>
      <c r="B9" s="4">
        <f>'[1]10分類帳'!J58</f>
        <v>0</v>
      </c>
      <c r="C9" s="74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>
      <c r="A10" s="49" t="s">
        <v>76</v>
      </c>
      <c r="B10" s="4">
        <f>'[1]10分類帳'!K58</f>
        <v>1000</v>
      </c>
      <c r="C10" s="74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>
      <c r="A11" s="8" t="s">
        <v>25</v>
      </c>
      <c r="B11" s="4">
        <f>'[1]10分類帳'!L58</f>
        <v>-14470</v>
      </c>
      <c r="C11" s="74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>
      <c r="A12" s="49"/>
      <c r="B12" s="4"/>
      <c r="C12" s="74" t="s">
        <v>71</v>
      </c>
      <c r="D12" s="8"/>
      <c r="E12" s="4"/>
      <c r="F12" s="5"/>
      <c r="G12" s="4"/>
      <c r="H12" s="5"/>
    </row>
    <row r="13" spans="1:8" ht="30.6" customHeight="1">
      <c r="A13" s="49"/>
      <c r="B13" s="4"/>
      <c r="C13" s="74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>
      <c r="A14" s="49" t="s">
        <v>29</v>
      </c>
      <c r="B14" s="4">
        <f>SUM(B5:B13)</f>
        <v>140595</v>
      </c>
      <c r="C14" s="74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>
      <c r="A15" s="49" t="s">
        <v>31</v>
      </c>
      <c r="B15" s="4">
        <f>B14+B4</f>
        <v>660401</v>
      </c>
      <c r="C15" s="64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>
      <c r="A16" s="49" t="s">
        <v>32</v>
      </c>
      <c r="B16" s="65" t="s">
        <v>33</v>
      </c>
      <c r="C16" s="65"/>
      <c r="D16" s="65"/>
      <c r="E16" s="65"/>
      <c r="F16" s="65"/>
      <c r="G16" s="65"/>
      <c r="H16" s="65"/>
    </row>
    <row r="17" spans="1:8" ht="27.6" customHeight="1">
      <c r="A17" s="66" t="s">
        <v>34</v>
      </c>
      <c r="B17" s="66"/>
      <c r="C17" s="66"/>
      <c r="D17" s="66"/>
      <c r="E17" s="66"/>
      <c r="F17" s="66"/>
      <c r="G17" s="66"/>
      <c r="H17" s="6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D3B3-A9D0-4B66-9B8F-EB9ACB0768F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>
      <c r="A1" s="67" t="str">
        <f>'[1]10結算'!A1:C1</f>
        <v>嘉義縣大林鎮三和國民小學</v>
      </c>
      <c r="B1" s="67"/>
      <c r="C1" s="67"/>
      <c r="D1" s="68" t="s">
        <v>77</v>
      </c>
      <c r="E1" s="68"/>
      <c r="F1" s="68"/>
      <c r="G1" s="68"/>
      <c r="H1" s="68"/>
    </row>
    <row r="2" spans="1:8" ht="26.1" customHeight="1">
      <c r="A2" s="69" t="s">
        <v>1</v>
      </c>
      <c r="B2" s="69"/>
      <c r="C2" s="69"/>
      <c r="D2" s="69" t="s">
        <v>2</v>
      </c>
      <c r="E2" s="69"/>
      <c r="F2" s="69"/>
      <c r="G2" s="69" t="s">
        <v>3</v>
      </c>
      <c r="H2" s="69"/>
    </row>
    <row r="3" spans="1:8" ht="26.1" customHeight="1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>
      <c r="A4" s="50" t="s">
        <v>10</v>
      </c>
      <c r="B4" s="4">
        <f>'[1]11分類帳'!P4</f>
        <v>260489</v>
      </c>
      <c r="C4" s="70" t="s">
        <v>78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>
      <c r="A5" s="50" t="s">
        <v>13</v>
      </c>
      <c r="B5" s="4">
        <f>'[1]11分類帳'!F52</f>
        <v>255054</v>
      </c>
      <c r="C5" s="74"/>
      <c r="D5" s="50" t="s">
        <v>79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>
      <c r="A6" s="6" t="s">
        <v>15</v>
      </c>
      <c r="B6" s="4">
        <f>'[1]11分類帳'!G52</f>
        <v>0</v>
      </c>
      <c r="C6" s="74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>
      <c r="A7" s="7" t="s">
        <v>17</v>
      </c>
      <c r="B7" s="4">
        <f>'[1]11分類帳'!H52</f>
        <v>89600</v>
      </c>
      <c r="C7" s="74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>
      <c r="A8" s="7" t="s">
        <v>19</v>
      </c>
      <c r="B8" s="4">
        <f>'[1]11分類帳'!I52</f>
        <v>100800</v>
      </c>
      <c r="C8" s="74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>
      <c r="A9" s="7" t="s">
        <v>21</v>
      </c>
      <c r="B9" s="4">
        <f>'[1]11分類帳'!J52</f>
        <v>0</v>
      </c>
      <c r="C9" s="74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>
      <c r="A10" s="50" t="s">
        <v>80</v>
      </c>
      <c r="B10" s="4">
        <f>'[1]11分類帳'!K52</f>
        <v>300</v>
      </c>
      <c r="C10" s="74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>
      <c r="A11" s="8" t="s">
        <v>25</v>
      </c>
      <c r="B11" s="4">
        <f>'[1]11分類帳'!L52</f>
        <v>0</v>
      </c>
      <c r="C11" s="74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>
      <c r="A12" s="50"/>
      <c r="B12" s="4"/>
      <c r="C12" s="74" t="s">
        <v>81</v>
      </c>
      <c r="D12" s="8"/>
      <c r="E12" s="4"/>
      <c r="F12" s="5"/>
      <c r="G12" s="4"/>
      <c r="H12" s="5"/>
    </row>
    <row r="13" spans="1:8" ht="27.6" customHeight="1">
      <c r="A13" s="50"/>
      <c r="B13" s="4"/>
      <c r="C13" s="74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>
      <c r="A14" s="50" t="s">
        <v>29</v>
      </c>
      <c r="B14" s="4">
        <f>SUM(B5:B12)</f>
        <v>445754</v>
      </c>
      <c r="C14" s="74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>
      <c r="A15" s="50" t="s">
        <v>31</v>
      </c>
      <c r="B15" s="4">
        <f>B14+B4</f>
        <v>706243</v>
      </c>
      <c r="C15" s="64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>
      <c r="A16" s="50" t="s">
        <v>32</v>
      </c>
      <c r="B16" s="65" t="s">
        <v>82</v>
      </c>
      <c r="C16" s="75"/>
      <c r="D16" s="75"/>
      <c r="E16" s="75"/>
      <c r="F16" s="75"/>
      <c r="G16" s="75"/>
      <c r="H16" s="75"/>
    </row>
    <row r="17" spans="1:8" ht="27.6" customHeight="1">
      <c r="A17" s="66" t="s">
        <v>34</v>
      </c>
      <c r="B17" s="66"/>
      <c r="C17" s="66"/>
      <c r="D17" s="66"/>
      <c r="E17" s="66"/>
      <c r="F17" s="66"/>
      <c r="G17" s="66"/>
      <c r="H17" s="6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學年結算</vt:lpstr>
      <vt:lpstr>11108結算</vt:lpstr>
      <vt:lpstr>11109結算</vt:lpstr>
      <vt:lpstr>11110結算</vt:lpstr>
      <vt:lpstr>11111結算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dcterms:created xsi:type="dcterms:W3CDTF">2022-09-14T08:03:48Z</dcterms:created>
  <dcterms:modified xsi:type="dcterms:W3CDTF">2022-12-09T08:24:25Z</dcterms:modified>
</cp:coreProperties>
</file>