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AFAF7616-64FB-46AD-B1F0-9D7A5264F46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G14" i="4" s="1"/>
  <c r="G11" i="4"/>
  <c r="E11" i="4"/>
  <c r="B11" i="4"/>
  <c r="G10" i="4"/>
  <c r="H10" i="4" s="1"/>
  <c r="E10" i="4"/>
  <c r="B10" i="4"/>
  <c r="G9" i="4"/>
  <c r="H9" i="4" s="1"/>
  <c r="E9" i="4"/>
  <c r="B9" i="4"/>
  <c r="G8" i="4"/>
  <c r="E8" i="4"/>
  <c r="B8" i="4"/>
  <c r="B14" i="4" s="1"/>
  <c r="B15" i="4" s="1"/>
  <c r="G7" i="4"/>
  <c r="E7" i="4"/>
  <c r="B7" i="4"/>
  <c r="G6" i="4"/>
  <c r="H6" i="4" s="1"/>
  <c r="E6" i="4"/>
  <c r="B6" i="4"/>
  <c r="G5" i="4"/>
  <c r="H5" i="4" s="1"/>
  <c r="E5" i="4"/>
  <c r="B5" i="4"/>
  <c r="G4" i="4"/>
  <c r="G13" i="4" s="1"/>
  <c r="E4" i="4"/>
  <c r="B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H13" i="4" l="1"/>
  <c r="H4" i="4"/>
  <c r="G15" i="4"/>
  <c r="H8" i="4"/>
  <c r="H7" i="4"/>
  <c r="H11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F5" i="4" l="1"/>
  <c r="F13" i="4"/>
  <c r="F10" i="4"/>
  <c r="F6" i="4"/>
  <c r="E15" i="4"/>
  <c r="F7" i="4"/>
  <c r="F8" i="4"/>
  <c r="F4" i="4"/>
  <c r="F15" i="4" s="1"/>
  <c r="F11" i="4"/>
  <c r="H15" i="4"/>
  <c r="F9" i="4"/>
  <c r="N15" i="2"/>
  <c r="N16" i="2" s="1"/>
  <c r="O4" i="2"/>
  <c r="O13" i="2"/>
  <c r="O16" i="2" s="1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G9" i="3" l="1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1" l="1"/>
  <c r="H8" i="3"/>
  <c r="G13" i="3"/>
  <c r="E14" i="1"/>
  <c r="H7" i="3"/>
  <c r="F15" i="1"/>
  <c r="I17" i="2"/>
  <c r="E17" i="2"/>
  <c r="C17" i="2"/>
  <c r="D17" i="2"/>
  <c r="J17" i="2"/>
  <c r="F17" i="2"/>
  <c r="H17" i="2"/>
  <c r="K17" i="2"/>
  <c r="G17" i="2"/>
  <c r="B4" i="3" l="1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H15" i="3" l="1"/>
  <c r="T5" i="2"/>
  <c r="T6" i="2"/>
  <c r="C5" i="2"/>
  <c r="K5" i="2" s="1"/>
  <c r="U4" i="2"/>
  <c r="G14" i="3"/>
  <c r="G15" i="3" s="1"/>
  <c r="E15" i="3"/>
  <c r="C7" i="2" l="1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<sst xmlns="http://schemas.openxmlformats.org/spreadsheetml/2006/main" count="158" uniqueCount="77">
  <si>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</si>
  <si>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</si>
  <si>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</si>
  <si>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</si>
  <si>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</si>
  <si>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</si>
  <si>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</si>
  <si>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</si>
  <si>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</si>
  <si>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</si>
  <si>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</si>
  <si>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</si>
  <si>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</si>
  <si>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</si>
  <si>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</si>
  <si>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</si>
  <si>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</si>
  <si>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</si>
  <si>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</si>
  <si>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</si>
  <si>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</si>
  <si>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</si>
  <si>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</si>
  <si>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</si>
  <si>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</si>
  <si>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</si>
  <si>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</si>
  <si>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</si>
  <si>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</si>
  <si>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</si>
  <si>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</si>
  <si>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</si>
  <si>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</si>
  <si>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</si>
  <si>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</si>
  <si>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</si>
  <si>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</si>
  <si>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</si>
  <si>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</si>
  <si>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</si>
  <si>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</si>
  <si>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</si>
  <si>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</si>
  <si>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</si>
  <si>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</si>
  <si>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</si>
  <si>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</si>
  <si>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</si>
  <si>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</si>
  <si>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</si>
  <si>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</si>
  <si>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</si>
  <si>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</si>
  <si>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</si>
  <si>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</si>
  <si>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</si>
  <si>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</si>
  <si>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</si>
  <si>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</si>
  <si>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</si>
  <si>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</si>
  <si>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</si>
  <si>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</si>
  <si>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</si>
  <si>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</si>
  <si>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</si>
  <si>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</si>
  <si>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</si>
  <si>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</si>
  <si>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</si>
  <si>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</si>
  <si>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</si>
  <si>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一、111學年度三和國小：編製教職員工人數（）人，學生人數（）人總合計（）人。社團國小：編製教職員工人數（）人，學生人數（）人總合計（）人。
二、其他收入包括下列各項：111年下半期利息  元；112年上半期利息  元。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</si>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</sst>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/>
      <sheetData sheetId="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10"/>
      <sheetData sheetId="1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260489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59" zoomScaleNormal="59" workbookViewId="0">
      <pane ySplit="3" topLeftCell="A8" activePane="bottomLeft" state="frozen"/>
      <selection pane="bottomLeft" activeCell="AA16" sqref="AA16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57" t="str">
        <f>'[1]08分類帳'!A1:I1</f>
        <v>嘉義縣大林鎮三和國民小學</v>
      </c>
      <c r="B1" s="57"/>
      <c r="C1" s="57"/>
      <c r="D1" s="57"/>
      <c r="E1" s="57"/>
      <c r="F1" s="57"/>
      <c r="G1" s="57"/>
      <c r="H1" s="57"/>
      <c r="I1" s="58" t="s">
        <v>35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13" customFormat="1" ht="23.1" customHeight="1" x14ac:dyDescent="0.25">
      <c r="A2" s="51" t="s">
        <v>36</v>
      </c>
      <c r="B2" s="59" t="s">
        <v>37</v>
      </c>
      <c r="C2" s="51" t="s">
        <v>38</v>
      </c>
      <c r="D2" s="51"/>
      <c r="E2" s="51"/>
      <c r="F2" s="51"/>
      <c r="G2" s="51"/>
      <c r="H2" s="51"/>
      <c r="I2" s="51"/>
      <c r="J2" s="61"/>
      <c r="K2" s="61"/>
      <c r="L2" s="62" t="s">
        <v>39</v>
      </c>
      <c r="M2" s="51"/>
      <c r="N2" s="51"/>
      <c r="O2" s="51"/>
      <c r="P2" s="51"/>
      <c r="Q2" s="51"/>
      <c r="R2" s="51"/>
      <c r="S2" s="51"/>
      <c r="T2" s="51"/>
      <c r="U2" s="51"/>
    </row>
    <row r="3" spans="1:21" s="20" customFormat="1" ht="44.1" customHeight="1" x14ac:dyDescent="0.25">
      <c r="A3" s="51"/>
      <c r="B3" s="60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700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0</v>
      </c>
      <c r="E7" s="28">
        <f>'[1]11結算'!B6</f>
        <v>0</v>
      </c>
      <c r="F7" s="28">
        <f>'[1]11結算'!B7</f>
        <v>0</v>
      </c>
      <c r="G7" s="28">
        <f>'[1]11結算'!B8</f>
        <v>0</v>
      </c>
      <c r="H7" s="23">
        <f>'[1]11結算'!B9</f>
        <v>0</v>
      </c>
      <c r="I7" s="28">
        <f>'[1]11結算'!B10</f>
        <v>0</v>
      </c>
      <c r="J7" s="25">
        <f>'[1]11結算'!B11</f>
        <v>0</v>
      </c>
      <c r="K7" s="26">
        <f t="shared" si="0"/>
        <v>260489</v>
      </c>
      <c r="L7" s="27">
        <f>'[1]11結算'!E4</f>
        <v>0</v>
      </c>
      <c r="M7" s="36">
        <f>'[1]11結算'!E5</f>
        <v>0</v>
      </c>
      <c r="N7" s="36">
        <f>'[1]11結算'!E6</f>
        <v>0</v>
      </c>
      <c r="O7" s="28">
        <f>'[1]11結算'!E7</f>
        <v>0</v>
      </c>
      <c r="P7" s="28">
        <f>'[1]11結算'!E8</f>
        <v>0</v>
      </c>
      <c r="Q7" s="28">
        <f>'[1]11結算'!E9</f>
        <v>0</v>
      </c>
      <c r="R7" s="28">
        <f>'[1]11結算'!E10</f>
        <v>0</v>
      </c>
      <c r="S7" s="28">
        <f>'[1]11結算'!E11</f>
        <v>0</v>
      </c>
      <c r="T7" s="21">
        <f>'[1]11結算'!E14</f>
        <v>260489</v>
      </c>
      <c r="U7" s="35">
        <f t="shared" si="1"/>
        <v>260489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260489</v>
      </c>
      <c r="D8" s="28">
        <f>'[1]12結算'!B5</f>
        <v>0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0</v>
      </c>
      <c r="J8" s="25">
        <f>'[1]12結算'!B11</f>
        <v>0</v>
      </c>
      <c r="K8" s="26">
        <f t="shared" si="0"/>
        <v>260489</v>
      </c>
      <c r="L8" s="27">
        <f>'[1]12結算'!E4</f>
        <v>0</v>
      </c>
      <c r="M8" s="36">
        <f>'[1]12結算'!E5</f>
        <v>0</v>
      </c>
      <c r="N8" s="36">
        <f>'[1]12結算'!E6</f>
        <v>0</v>
      </c>
      <c r="O8" s="28">
        <f>'[1]12結算'!E7</f>
        <v>0</v>
      </c>
      <c r="P8" s="28">
        <f>'[1]12結算'!E8</f>
        <v>0</v>
      </c>
      <c r="Q8" s="28">
        <f>'[1]12結算'!E9</f>
        <v>0</v>
      </c>
      <c r="R8" s="28">
        <f>'[1]12結算'!E10</f>
        <v>0</v>
      </c>
      <c r="S8" s="28">
        <f>'[1]12結算'!E11</f>
        <v>0</v>
      </c>
      <c r="T8" s="21">
        <f>'[1]12結算'!E14</f>
        <v>260489</v>
      </c>
      <c r="U8" s="35">
        <f t="shared" si="1"/>
        <v>260489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260489</v>
      </c>
      <c r="D9" s="28">
        <f>'[1]01結算'!B5</f>
        <v>0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0</v>
      </c>
      <c r="J9" s="25">
        <f>'[1]01結算'!B11</f>
        <v>0</v>
      </c>
      <c r="K9" s="26">
        <f t="shared" si="0"/>
        <v>260489</v>
      </c>
      <c r="L9" s="37">
        <f>'[1]01結算'!E4</f>
        <v>0</v>
      </c>
      <c r="M9" s="28">
        <f>'[1]01結算'!E5</f>
        <v>0</v>
      </c>
      <c r="N9" s="28">
        <f>'[1]01結算'!E6</f>
        <v>0</v>
      </c>
      <c r="O9" s="28">
        <f>'[1]01結算'!E7</f>
        <v>0</v>
      </c>
      <c r="P9" s="28">
        <f>'[1]01結算'!E8</f>
        <v>0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260489</v>
      </c>
      <c r="U9" s="35">
        <f t="shared" si="1"/>
        <v>260489</v>
      </c>
    </row>
    <row r="10" spans="1:21" s="13" customFormat="1" ht="30" customHeight="1" x14ac:dyDescent="0.25">
      <c r="A10" s="33" t="s">
        <v>58</v>
      </c>
      <c r="B10" s="19">
        <v>700</v>
      </c>
      <c r="C10" s="35">
        <f t="shared" si="2"/>
        <v>260489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260489</v>
      </c>
      <c r="L10" s="37">
        <f>'[1]02結算'!E4</f>
        <v>0</v>
      </c>
      <c r="M10" s="28">
        <f>'[1]02結算'!E5</f>
        <v>0</v>
      </c>
      <c r="N10" s="28">
        <f>'[1]02結算'!E6</f>
        <v>0</v>
      </c>
      <c r="O10" s="28">
        <f>'[1]02結算'!E7</f>
        <v>0</v>
      </c>
      <c r="P10" s="28">
        <f>'[1]02結算'!E8</f>
        <v>0</v>
      </c>
      <c r="Q10" s="28">
        <f>'[1]02結算'!E9</f>
        <v>0</v>
      </c>
      <c r="R10" s="28">
        <f>'[1]02結算'!E10</f>
        <v>0</v>
      </c>
      <c r="S10" s="28">
        <f>'[1]02結算'!E11</f>
        <v>0</v>
      </c>
      <c r="T10" s="21">
        <f>'[1]02結算'!E14</f>
        <v>260489</v>
      </c>
      <c r="U10" s="35">
        <f t="shared" si="1"/>
        <v>260489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260489</v>
      </c>
      <c r="D11" s="28">
        <f>'[1]03結算'!B5</f>
        <v>0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0</v>
      </c>
      <c r="I11" s="28">
        <f>'[1]03結算'!B10</f>
        <v>0</v>
      </c>
      <c r="J11" s="25">
        <f>'[1]03結算'!B11</f>
        <v>0</v>
      </c>
      <c r="K11" s="26">
        <f t="shared" si="0"/>
        <v>260489</v>
      </c>
      <c r="L11" s="37">
        <f>'[1]03結算'!E4</f>
        <v>0</v>
      </c>
      <c r="M11" s="28">
        <f>'[1]03結算'!E5</f>
        <v>0</v>
      </c>
      <c r="N11" s="28">
        <f>'[1]03結算'!E6</f>
        <v>0</v>
      </c>
      <c r="O11" s="28">
        <f>'[1]03結算'!E7</f>
        <v>0</v>
      </c>
      <c r="P11" s="28">
        <f>'[1]03結算'!E8</f>
        <v>0</v>
      </c>
      <c r="Q11" s="28">
        <f>'[1]03結算'!E9</f>
        <v>0</v>
      </c>
      <c r="R11" s="28">
        <f>'[1]03結算'!E10</f>
        <v>0</v>
      </c>
      <c r="S11" s="28">
        <f>'[1]03結算'!E11</f>
        <v>0</v>
      </c>
      <c r="T11" s="38">
        <f>'[1]03結算'!E14</f>
        <v>260489</v>
      </c>
      <c r="U11" s="35">
        <f t="shared" si="1"/>
        <v>260489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260489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260489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260489</v>
      </c>
      <c r="U12" s="35">
        <f>SUM(L12:T12)</f>
        <v>260489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260489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260489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260489</v>
      </c>
      <c r="U13" s="35">
        <f>SUM(L13:T13)</f>
        <v>260489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260489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260489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260489</v>
      </c>
      <c r="U14" s="35">
        <f>SUM(L14:T14)</f>
        <v>260489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260489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260489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260489</v>
      </c>
      <c r="U15" s="35">
        <f>SUM(L15:T15)</f>
        <v>260489</v>
      </c>
    </row>
    <row r="16" spans="1:21" s="13" customFormat="1" ht="39.6" customHeight="1" x14ac:dyDescent="0.25">
      <c r="A16" s="50" t="s">
        <v>64</v>
      </c>
      <c r="B16" s="19" t="s">
        <v>65</v>
      </c>
      <c r="C16" s="35">
        <f>C4</f>
        <v>426696</v>
      </c>
      <c r="D16" s="40">
        <f t="shared" ref="D16:J16" si="3">SUM(D4:D15)</f>
        <v>338863</v>
      </c>
      <c r="E16" s="40">
        <f t="shared" si="3"/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1000</v>
      </c>
      <c r="J16" s="40">
        <f t="shared" si="3"/>
        <v>-14470</v>
      </c>
      <c r="K16" s="39">
        <f>SUM(C16:J16)</f>
        <v>752089</v>
      </c>
      <c r="L16" s="41">
        <f>SUM(L4:L15)</f>
        <v>24846</v>
      </c>
      <c r="M16" s="40">
        <f t="shared" ref="M16:S16" si="4">SUM(M4:M15)</f>
        <v>212992</v>
      </c>
      <c r="N16" s="40">
        <f t="shared" si="4"/>
        <v>9700</v>
      </c>
      <c r="O16" s="40">
        <f t="shared" si="4"/>
        <v>10520</v>
      </c>
      <c r="P16" s="40">
        <f t="shared" si="4"/>
        <v>98855</v>
      </c>
      <c r="Q16" s="40">
        <f t="shared" si="4"/>
        <v>41131</v>
      </c>
      <c r="R16" s="40">
        <f t="shared" si="4"/>
        <v>82000</v>
      </c>
      <c r="S16" s="40">
        <f t="shared" si="4"/>
        <v>11556</v>
      </c>
      <c r="T16" s="35">
        <f>T15</f>
        <v>260489</v>
      </c>
      <c r="U16" s="35">
        <f>SUM(L16:T16)</f>
        <v>752089</v>
      </c>
    </row>
    <row r="17" spans="1:21" s="13" customFormat="1" ht="41.45" customHeight="1" x14ac:dyDescent="0.25">
      <c r="A17" s="51"/>
      <c r="B17" s="18" t="s">
        <v>9</v>
      </c>
      <c r="C17" s="42">
        <f>C16/K16</f>
        <v>0.56734774740755411</v>
      </c>
      <c r="D17" s="42">
        <f>D16/K16</f>
        <v>0.45056236695391105</v>
      </c>
      <c r="E17" s="42">
        <f>E16/K16</f>
        <v>0</v>
      </c>
      <c r="F17" s="42">
        <f>F16/K16</f>
        <v>0</v>
      </c>
      <c r="G17" s="42">
        <f>G16/K16</f>
        <v>0</v>
      </c>
      <c r="H17" s="42">
        <f>H16/K16</f>
        <v>0</v>
      </c>
      <c r="I17" s="42">
        <f>I16/K16</f>
        <v>1.3296298709328284E-3</v>
      </c>
      <c r="J17" s="42">
        <f>J16/K16</f>
        <v>-1.9239744232398028E-2</v>
      </c>
      <c r="K17" s="43">
        <f>(C16+D16+E16+F16+G16+H16+I16+J16)/K16</f>
        <v>1</v>
      </c>
      <c r="L17" s="44">
        <f>L16/(U16-T16)</f>
        <v>5.0541090317331165E-2</v>
      </c>
      <c r="M17" s="42">
        <f>M16/(U16-T16)</f>
        <v>0.4332628152969894</v>
      </c>
      <c r="N17" s="42">
        <f>N16/(U16-T16)</f>
        <v>1.9731489015459722E-2</v>
      </c>
      <c r="O17" s="42">
        <f>O16/(U16-T16)</f>
        <v>2.1399511798209928E-2</v>
      </c>
      <c r="P17" s="42">
        <f>P16/(U16-T16)</f>
        <v>0.20108828315703825</v>
      </c>
      <c r="Q17" s="42">
        <f>Q16/(U16-T16)</f>
        <v>8.3667615947925142E-2</v>
      </c>
      <c r="R17" s="42">
        <f>R16/(U16-T16)</f>
        <v>0.16680227827502034</v>
      </c>
      <c r="S17" s="42">
        <f>S16/(U16-T16)</f>
        <v>2.3506916192026037E-2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2" t="s">
        <v>72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34.35" customHeight="1" x14ac:dyDescent="0.25">
      <c r="A19" s="54" t="s">
        <v>68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133.35" customHeight="1" x14ac:dyDescent="0.25">
      <c r="A20" s="55" t="s">
        <v>69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M11" sqref="M1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6" t="str">
        <f>'[1]08分類帳'!A1:I1</f>
        <v>嘉義縣大林鎮三和國民小學</v>
      </c>
      <c r="B1" s="66"/>
      <c r="C1" s="66"/>
      <c r="D1" s="67" t="s">
        <v>0</v>
      </c>
      <c r="E1" s="67"/>
      <c r="F1" s="67"/>
      <c r="G1" s="67"/>
      <c r="H1" s="67"/>
    </row>
    <row r="2" spans="1:8" ht="26.1" customHeight="1" x14ac:dyDescent="0.25">
      <c r="A2" s="68" t="s">
        <v>1</v>
      </c>
      <c r="B2" s="68"/>
      <c r="C2" s="68"/>
      <c r="D2" s="68" t="s">
        <v>2</v>
      </c>
      <c r="E2" s="68"/>
      <c r="F2" s="68"/>
      <c r="G2" s="68" t="s">
        <v>3</v>
      </c>
      <c r="H2" s="68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64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64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64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64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64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64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64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69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63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64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64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64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64" t="s">
        <v>33</v>
      </c>
      <c r="C16" s="64"/>
      <c r="D16" s="64"/>
      <c r="E16" s="64"/>
      <c r="F16" s="64"/>
      <c r="G16" s="64"/>
      <c r="H16" s="64"/>
    </row>
    <row r="17" spans="1:8" ht="27.6" customHeight="1" x14ac:dyDescent="0.25">
      <c r="A17" s="65" t="s">
        <v>34</v>
      </c>
      <c r="B17" s="65"/>
      <c r="C17" s="65"/>
      <c r="D17" s="65"/>
      <c r="E17" s="65"/>
      <c r="F17" s="65"/>
      <c r="G17" s="65"/>
      <c r="H17" s="6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6" t="str">
        <f>'[1]08結算'!A1:C1</f>
        <v>嘉義縣大林鎮三和國民小學</v>
      </c>
      <c r="B1" s="66"/>
      <c r="C1" s="66"/>
      <c r="D1" s="67" t="s">
        <v>70</v>
      </c>
      <c r="E1" s="67"/>
      <c r="F1" s="67"/>
      <c r="G1" s="67"/>
      <c r="H1" s="67"/>
    </row>
    <row r="2" spans="1:8" ht="26.1" customHeight="1" x14ac:dyDescent="0.25">
      <c r="A2" s="68" t="s">
        <v>1</v>
      </c>
      <c r="B2" s="68"/>
      <c r="C2" s="68"/>
      <c r="D2" s="68" t="s">
        <v>2</v>
      </c>
      <c r="E2" s="68"/>
      <c r="F2" s="68"/>
      <c r="G2" s="68" t="s">
        <v>3</v>
      </c>
      <c r="H2" s="68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69" t="s">
        <v>73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73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73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73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73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73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73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73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0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0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0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1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64" t="s">
        <v>33</v>
      </c>
      <c r="C16" s="64"/>
      <c r="D16" s="64"/>
      <c r="E16" s="64"/>
      <c r="F16" s="64"/>
      <c r="G16" s="64"/>
      <c r="H16" s="64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E468-F8AA-485C-B0F7-C31FFDDE658C}">
  <dimension ref="A1:H17"/>
  <sheetViews>
    <sheetView tabSelected="1"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6" t="str">
        <f>'[1]09結算'!A1:C1</f>
        <v>嘉義縣大林鎮三和國民小學</v>
      </c>
      <c r="B1" s="66"/>
      <c r="C1" s="66"/>
      <c r="D1" s="67" t="s">
        <v>74</v>
      </c>
      <c r="E1" s="67"/>
      <c r="F1" s="67"/>
      <c r="G1" s="67"/>
      <c r="H1" s="67"/>
    </row>
    <row r="2" spans="1:8" ht="26.1" customHeight="1" x14ac:dyDescent="0.25">
      <c r="A2" s="68" t="s">
        <v>1</v>
      </c>
      <c r="B2" s="68"/>
      <c r="C2" s="68"/>
      <c r="D2" s="68" t="s">
        <v>2</v>
      </c>
      <c r="E2" s="68"/>
      <c r="F2" s="68"/>
      <c r="G2" s="68" t="s">
        <v>3</v>
      </c>
      <c r="H2" s="68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69" t="s">
        <v>75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73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73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73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73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73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76</v>
      </c>
      <c r="B10" s="4">
        <f>'[1]10分類帳'!K58</f>
        <v>1000</v>
      </c>
      <c r="C10" s="73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73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73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73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73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63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64" t="s">
        <v>33</v>
      </c>
      <c r="C16" s="64"/>
      <c r="D16" s="64"/>
      <c r="E16" s="64"/>
      <c r="F16" s="64"/>
      <c r="G16" s="64"/>
      <c r="H16" s="64"/>
    </row>
    <row r="17" spans="1:8" ht="27.6" customHeight="1" x14ac:dyDescent="0.25">
      <c r="A17" s="65" t="s">
        <v>34</v>
      </c>
      <c r="B17" s="65"/>
      <c r="C17" s="65"/>
      <c r="D17" s="65"/>
      <c r="E17" s="65"/>
      <c r="F17" s="65"/>
      <c r="G17" s="65"/>
      <c r="H17" s="6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學年結算</vt:lpstr>
      <vt:lpstr>11108結算</vt:lpstr>
      <vt:lpstr>11109結算</vt:lpstr>
      <vt:lpstr>11110結算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dcterms:created xsi:type="dcterms:W3CDTF">2022-09-14T08:03:48Z</dcterms:created>
  <dcterms:modified xsi:type="dcterms:W3CDTF">2022-11-14T23:29:06Z</dcterms:modified>
</cp:coreProperties>
</file>