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330"/>
  </bookViews>
  <sheets>
    <sheet name="學年結算" sheetId="2" r:id="rId1"/>
    <sheet name="11008結算" sheetId="1" r:id="rId2"/>
    <sheet name="11009結算" sheetId="3" r:id="rId3"/>
    <sheet name="11010結算" sheetId="4" r:id="rId4"/>
    <sheet name="11011結算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14" i="5" l="1"/>
  <c r="G14" i="5" s="1"/>
  <c r="G11" i="5"/>
  <c r="E11" i="5"/>
  <c r="B11" i="5"/>
  <c r="G10" i="5"/>
  <c r="E10" i="5"/>
  <c r="B10" i="5"/>
  <c r="G9" i="5"/>
  <c r="E9" i="5"/>
  <c r="B9" i="5"/>
  <c r="G8" i="5"/>
  <c r="E8" i="5"/>
  <c r="B8" i="5"/>
  <c r="G7" i="5"/>
  <c r="E7" i="5"/>
  <c r="B7" i="5"/>
  <c r="G6" i="5"/>
  <c r="E6" i="5"/>
  <c r="B6" i="5"/>
  <c r="G5" i="5"/>
  <c r="E5" i="5"/>
  <c r="B5" i="5"/>
  <c r="B14" i="5" s="1"/>
  <c r="B15" i="5" s="1"/>
  <c r="G4" i="5"/>
  <c r="G13" i="5" s="1"/>
  <c r="E4" i="5"/>
  <c r="E13" i="5" s="1"/>
  <c r="B4" i="5"/>
  <c r="A1" i="5"/>
  <c r="F13" i="5" l="1"/>
  <c r="F11" i="5"/>
  <c r="F9" i="5"/>
  <c r="F7" i="5"/>
  <c r="F5" i="5"/>
  <c r="E15" i="5"/>
  <c r="F6" i="5"/>
  <c r="F8" i="5"/>
  <c r="F10" i="5"/>
  <c r="H13" i="5"/>
  <c r="H11" i="5"/>
  <c r="H9" i="5"/>
  <c r="H7" i="5"/>
  <c r="H5" i="5"/>
  <c r="G15" i="5"/>
  <c r="H6" i="5"/>
  <c r="H8" i="5"/>
  <c r="H10" i="5"/>
  <c r="F4" i="5"/>
  <c r="F15" i="5" s="1"/>
  <c r="H4" i="5"/>
  <c r="H15" i="5" s="1"/>
  <c r="E14" i="4"/>
  <c r="G14" i="4" s="1"/>
  <c r="G11" i="4"/>
  <c r="E11" i="4"/>
  <c r="B11" i="4"/>
  <c r="G10" i="4"/>
  <c r="E10" i="4"/>
  <c r="B10" i="4"/>
  <c r="G9" i="4"/>
  <c r="E9" i="4"/>
  <c r="B9" i="4"/>
  <c r="G8" i="4"/>
  <c r="E8" i="4"/>
  <c r="B8" i="4"/>
  <c r="G7" i="4"/>
  <c r="E7" i="4"/>
  <c r="B7" i="4"/>
  <c r="G6" i="4"/>
  <c r="E6" i="4"/>
  <c r="B6" i="4"/>
  <c r="G5" i="4"/>
  <c r="E5" i="4"/>
  <c r="B5" i="4"/>
  <c r="B14" i="4" s="1"/>
  <c r="G4" i="4"/>
  <c r="G13" i="4" s="1"/>
  <c r="E4" i="4"/>
  <c r="E13" i="4" s="1"/>
  <c r="B4" i="4"/>
  <c r="A1" i="4"/>
  <c r="B15" i="4" l="1"/>
  <c r="H5" i="4"/>
  <c r="F6" i="4"/>
  <c r="H7" i="4"/>
  <c r="F8" i="4"/>
  <c r="H9" i="4"/>
  <c r="F10" i="4"/>
  <c r="F13" i="4"/>
  <c r="F11" i="4"/>
  <c r="E15" i="4"/>
  <c r="H13" i="4"/>
  <c r="H11" i="4"/>
  <c r="G15" i="4"/>
  <c r="F5" i="4"/>
  <c r="H6" i="4"/>
  <c r="F7" i="4"/>
  <c r="H8" i="4"/>
  <c r="F9" i="4"/>
  <c r="H10" i="4"/>
  <c r="F4" i="4"/>
  <c r="F15" i="4" s="1"/>
  <c r="H4" i="4"/>
  <c r="H15" i="4" s="1"/>
  <c r="E14" i="3"/>
  <c r="G14" i="3" s="1"/>
  <c r="G11" i="3"/>
  <c r="E11" i="3"/>
  <c r="B11" i="3"/>
  <c r="G10" i="3"/>
  <c r="E10" i="3"/>
  <c r="B10" i="3"/>
  <c r="G9" i="3"/>
  <c r="E9" i="3"/>
  <c r="B9" i="3"/>
  <c r="G8" i="3"/>
  <c r="E8" i="3"/>
  <c r="B8" i="3"/>
  <c r="G7" i="3"/>
  <c r="E7" i="3"/>
  <c r="B7" i="3"/>
  <c r="G6" i="3"/>
  <c r="E6" i="3"/>
  <c r="B6" i="3"/>
  <c r="B14" i="3" s="1"/>
  <c r="G5" i="3"/>
  <c r="E5" i="3"/>
  <c r="B5" i="3"/>
  <c r="G4" i="3"/>
  <c r="E4" i="3"/>
  <c r="B4" i="3"/>
  <c r="A1" i="3"/>
  <c r="B15" i="3" l="1"/>
  <c r="E13" i="3"/>
  <c r="F7" i="3" s="1"/>
  <c r="G13" i="3"/>
  <c r="H9" i="3" s="1"/>
  <c r="T15" i="2"/>
  <c r="T16" i="2" s="1"/>
  <c r="S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T14" i="2"/>
  <c r="C15" i="2" s="1"/>
  <c r="K15" i="2" s="1"/>
  <c r="S14" i="2"/>
  <c r="R14" i="2"/>
  <c r="Q14" i="2"/>
  <c r="P14" i="2"/>
  <c r="O14" i="2"/>
  <c r="N14" i="2"/>
  <c r="M14" i="2"/>
  <c r="L14" i="2"/>
  <c r="U14" i="2" s="1"/>
  <c r="J14" i="2"/>
  <c r="I14" i="2"/>
  <c r="H14" i="2"/>
  <c r="G14" i="2"/>
  <c r="F14" i="2"/>
  <c r="E14" i="2"/>
  <c r="D14" i="2"/>
  <c r="T13" i="2"/>
  <c r="C14" i="2" s="1"/>
  <c r="K14" i="2" s="1"/>
  <c r="S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T12" i="2"/>
  <c r="C13" i="2" s="1"/>
  <c r="K13" i="2" s="1"/>
  <c r="S12" i="2"/>
  <c r="R12" i="2"/>
  <c r="Q12" i="2"/>
  <c r="P12" i="2"/>
  <c r="O12" i="2"/>
  <c r="N12" i="2"/>
  <c r="M12" i="2"/>
  <c r="L12" i="2"/>
  <c r="U12" i="2" s="1"/>
  <c r="J12" i="2"/>
  <c r="I12" i="2"/>
  <c r="H12" i="2"/>
  <c r="G12" i="2"/>
  <c r="F12" i="2"/>
  <c r="E12" i="2"/>
  <c r="D12" i="2"/>
  <c r="T11" i="2"/>
  <c r="C12" i="2" s="1"/>
  <c r="K12" i="2" s="1"/>
  <c r="S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T10" i="2"/>
  <c r="C11" i="2" s="1"/>
  <c r="K11" i="2" s="1"/>
  <c r="S10" i="2"/>
  <c r="R10" i="2"/>
  <c r="Q10" i="2"/>
  <c r="P10" i="2"/>
  <c r="O10" i="2"/>
  <c r="N10" i="2"/>
  <c r="M10" i="2"/>
  <c r="L10" i="2"/>
  <c r="U10" i="2" s="1"/>
  <c r="J10" i="2"/>
  <c r="I10" i="2"/>
  <c r="H10" i="2"/>
  <c r="G10" i="2"/>
  <c r="F10" i="2"/>
  <c r="E10" i="2"/>
  <c r="D10" i="2"/>
  <c r="T9" i="2"/>
  <c r="C10" i="2" s="1"/>
  <c r="K10" i="2" s="1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T8" i="2"/>
  <c r="C9" i="2" s="1"/>
  <c r="K9" i="2" s="1"/>
  <c r="S8" i="2"/>
  <c r="R8" i="2"/>
  <c r="Q8" i="2"/>
  <c r="P8" i="2"/>
  <c r="O8" i="2"/>
  <c r="N8" i="2"/>
  <c r="M8" i="2"/>
  <c r="L8" i="2"/>
  <c r="U8" i="2" s="1"/>
  <c r="J8" i="2"/>
  <c r="I8" i="2"/>
  <c r="H8" i="2"/>
  <c r="G8" i="2"/>
  <c r="F8" i="2"/>
  <c r="E8" i="2"/>
  <c r="D8" i="2"/>
  <c r="T7" i="2"/>
  <c r="C8" i="2" s="1"/>
  <c r="K8" i="2" s="1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T6" i="2"/>
  <c r="C7" i="2" s="1"/>
  <c r="K7" i="2" s="1"/>
  <c r="S6" i="2"/>
  <c r="R6" i="2"/>
  <c r="Q6" i="2"/>
  <c r="P6" i="2"/>
  <c r="O6" i="2"/>
  <c r="N6" i="2"/>
  <c r="M6" i="2"/>
  <c r="L6" i="2"/>
  <c r="U6" i="2" s="1"/>
  <c r="J6" i="2"/>
  <c r="I6" i="2"/>
  <c r="H6" i="2"/>
  <c r="G6" i="2"/>
  <c r="F6" i="2"/>
  <c r="E6" i="2"/>
  <c r="D6" i="2"/>
  <c r="T5" i="2"/>
  <c r="C6" i="2" s="1"/>
  <c r="K6" i="2" s="1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T4" i="2"/>
  <c r="C5" i="2" s="1"/>
  <c r="K5" i="2" s="1"/>
  <c r="S4" i="2"/>
  <c r="S16" i="2" s="1"/>
  <c r="R4" i="2"/>
  <c r="R16" i="2" s="1"/>
  <c r="Q4" i="2"/>
  <c r="Q16" i="2" s="1"/>
  <c r="P4" i="2"/>
  <c r="P16" i="2" s="1"/>
  <c r="O4" i="2"/>
  <c r="O16" i="2" s="1"/>
  <c r="N4" i="2"/>
  <c r="N16" i="2" s="1"/>
  <c r="M4" i="2"/>
  <c r="M16" i="2" s="1"/>
  <c r="L4" i="2"/>
  <c r="U4" i="2" s="1"/>
  <c r="J4" i="2"/>
  <c r="J16" i="2" s="1"/>
  <c r="I4" i="2"/>
  <c r="I16" i="2" s="1"/>
  <c r="H4" i="2"/>
  <c r="H16" i="2" s="1"/>
  <c r="G4" i="2"/>
  <c r="G16" i="2" s="1"/>
  <c r="F4" i="2"/>
  <c r="F16" i="2" s="1"/>
  <c r="E4" i="2"/>
  <c r="E16" i="2" s="1"/>
  <c r="D4" i="2"/>
  <c r="D16" i="2" s="1"/>
  <c r="C4" i="2"/>
  <c r="C16" i="2" s="1"/>
  <c r="A1" i="2"/>
  <c r="E14" i="1"/>
  <c r="G14" i="1" s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E13" i="1" l="1"/>
  <c r="B14" i="1"/>
  <c r="B15" i="1" s="1"/>
  <c r="H5" i="3"/>
  <c r="H13" i="3"/>
  <c r="G15" i="3"/>
  <c r="H10" i="3"/>
  <c r="H8" i="3"/>
  <c r="H6" i="3"/>
  <c r="H4" i="3"/>
  <c r="H11" i="3"/>
  <c r="H7" i="3"/>
  <c r="F11" i="3"/>
  <c r="F13" i="3"/>
  <c r="E15" i="3"/>
  <c r="F10" i="3"/>
  <c r="F8" i="3"/>
  <c r="F6" i="3"/>
  <c r="F4" i="3"/>
  <c r="F9" i="3"/>
  <c r="F5" i="3"/>
  <c r="G13" i="1"/>
  <c r="U5" i="2"/>
  <c r="U7" i="2"/>
  <c r="U9" i="2"/>
  <c r="U11" i="2"/>
  <c r="U13" i="2"/>
  <c r="U15" i="2"/>
  <c r="K16" i="2"/>
  <c r="K17" i="2" s="1"/>
  <c r="C17" i="2"/>
  <c r="E17" i="2"/>
  <c r="G17" i="2"/>
  <c r="I17" i="2"/>
  <c r="D17" i="2"/>
  <c r="F17" i="2"/>
  <c r="H17" i="2"/>
  <c r="J17" i="2"/>
  <c r="L16" i="2"/>
  <c r="K4" i="2"/>
  <c r="H5" i="1"/>
  <c r="H7" i="1"/>
  <c r="H9" i="1"/>
  <c r="F10" i="1"/>
  <c r="H11" i="1"/>
  <c r="F13" i="1"/>
  <c r="E15" i="1"/>
  <c r="F8" i="1"/>
  <c r="F6" i="1"/>
  <c r="F4" i="1"/>
  <c r="H13" i="1"/>
  <c r="G15" i="1"/>
  <c r="H10" i="1"/>
  <c r="H8" i="1"/>
  <c r="H6" i="1"/>
  <c r="H4" i="1"/>
  <c r="F5" i="1"/>
  <c r="F7" i="1"/>
  <c r="F9" i="1"/>
  <c r="F11" i="1"/>
  <c r="H15" i="3" l="1"/>
  <c r="F15" i="3"/>
  <c r="H15" i="1"/>
  <c r="U16" i="2"/>
  <c r="L17" i="2" s="1"/>
  <c r="F15" i="1"/>
  <c r="U17" i="2" l="1"/>
  <c r="N17" i="2"/>
  <c r="R17" i="2"/>
  <c r="O17" i="2"/>
  <c r="S17" i="2"/>
  <c r="P17" i="2"/>
  <c r="M17" i="2"/>
  <c r="Q17" i="2"/>
</calcChain>
</file>

<file path=xl/sharedStrings.xml><?xml version="1.0" encoding="utf-8"?>
<sst xmlns="http://schemas.openxmlformats.org/spreadsheetml/2006/main" count="196" uniqueCount="137">
  <si>
    <t>110年8月份學校午餐費收支結算表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</si>
  <si>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</si>
  <si>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</si>
  <si>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</si>
  <si>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</si>
  <si>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</si>
  <si>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</si>
  <si>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</si>
  <si>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</si>
  <si>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</si>
  <si>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</si>
  <si>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</si>
  <si>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</si>
  <si>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</si>
  <si>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</si>
  <si>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</si>
  <si>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</si>
  <si>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</si>
  <si>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</si>
  <si>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</si>
  <si>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</si>
  <si>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</si>
  <si>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</si>
  <si>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</si>
  <si>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</si>
  <si>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</si>
  <si>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</si>
  <si>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五、收回5月廚工薪資共計 10080元                    六、以前未繳午餐費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</si>
  <si>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</si>
  <si>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</si>
  <si>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</si>
  <si>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</si>
  <si>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</si>
  <si>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</si>
  <si>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</si>
  <si>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110學年度（110年8月至111年7月）學校午餐費收支結算表（含社團國小）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</si>
  <si>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</si>
  <si>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</si>
  <si>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</si>
  <si>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</si>
  <si>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</si>
  <si>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</si>
  <si>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</si>
  <si>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</si>
  <si>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</si>
  <si>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</si>
  <si>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</si>
  <si>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午餐退費
收入減帳</t>
    <phoneticPr fontId="3" type="noConversion"/>
  </si>
  <si>
    <t>合計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</si>
  <si>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</si>
  <si>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</si>
  <si>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</si>
  <si>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</si>
  <si>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</si>
  <si>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</si>
  <si>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</si>
  <si>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</si>
  <si>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</si>
  <si>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</si>
  <si>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</si>
  <si>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</si>
  <si>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</si>
  <si>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</si>
  <si>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</si>
  <si>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</si>
  <si>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</si>
  <si>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</si>
  <si>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</si>
  <si>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</si>
  <si>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</si>
  <si>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</si>
  <si>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</si>
  <si>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</si>
  <si>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</si>
  <si>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</si>
  <si>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t>一、109學年度三和國小：編製教職員工人數（）人，學生人數（）人總合計（）人。社團國小：編製教職員工人數（）人，學生人數（）人總合計（）人。
二、其他收入包括下列各項：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</si>
  <si>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</si>
  <si>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</si>
  <si>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110年9月份學校午餐費收支結算表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</si>
  <si>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</si>
  <si>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</si>
  <si>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</si>
  <si>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</si>
  <si>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</si>
  <si>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</si>
  <si>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</si>
  <si>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 xml:space="preserve">一、本月每人收午餐費 670 元
二、應收午餐費
    學  生：236 人(三和)  16人(社團)
    教職員：36 人(三和) 9人(社團)
    工  友 1 人(三和)
    合  計 298 人 共 162750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</si>
  <si>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</si>
  <si>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</si>
  <si>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</si>
  <si>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</si>
  <si>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</si>
  <si>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燃料費(水電)</t>
    <phoneticPr fontId="3" type="noConversion"/>
  </si>
  <si>
    <t>其  他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</si>
  <si>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</si>
  <si>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</si>
  <si>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</si>
  <si>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</si>
  <si>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110年10月份學校午餐費收支結算表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</si>
  <si>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</si>
  <si>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</si>
  <si>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</si>
  <si>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</si>
  <si>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</si>
  <si>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</si>
  <si>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</si>
  <si>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</si>
  <si>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670 元
二、應收午餐費
    學  生：236 人(三和)  16人(社團)
    教職員：35 人(三和) 9人(社團)
    工  友 1 人(三和)
    合  計 297 人 共 192077 元
三、免收減收午餐費
   （1）全免及減收學生午餐費
        計 39 人 26130 元(三和) 
           10 人 6700 元(社團)
   （2）全免工友午餐費
        計 0 人 0 元
    共計 49 人 32830  元  
四、暑假未到校貧困學生午餐補助5950元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</si>
  <si>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</si>
  <si>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</si>
  <si>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</si>
  <si>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</si>
  <si>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</si>
  <si>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</si>
  <si>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</si>
  <si>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其  他</t>
    <phoneticPr fontId="3" type="noConversion"/>
  </si>
  <si>
    <t>雜支</t>
    <phoneticPr fontId="3" type="noConversion"/>
  </si>
  <si>
    <t xml:space="preserve">五、本月未繳午餐費
          計 0 人 0 元
        （附繳納午餐費情形統計表）
六、以前未繳午餐費
         計 0 人 0 元
</t>
    <phoneticPr fontId="3" type="noConversion"/>
  </si>
  <si>
    <t>本月合計</t>
    <phoneticPr fontId="3" type="noConversion"/>
  </si>
  <si>
    <t>本月結存</t>
    <phoneticPr fontId="3" type="noConversion"/>
  </si>
  <si>
    <t>一、本月補助費收入包括下列各項：三和國小中低低收入戶學生補助費共77720元；清寒學生補助費共53600元；小型偏遠學校午餐補助費72000元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</si>
  <si>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</si>
  <si>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110年11月份學校午餐費收支結算表</t>
    <phoneticPr fontId="3" type="noConversion"/>
  </si>
  <si>
    <t>上月結存</t>
    <phoneticPr fontId="3" type="noConversion"/>
  </si>
  <si>
    <t xml:space="preserve">一、本月每人收午餐費 670 元
二、應收午餐費
    學  生：235 人(三和)  16人(社團)
    教職員：35 人(三和) 9人(社團)
    工  友 1 人(三和)
    合  計 296 人 共 197526 元
三、免收減收午餐費
   （1）全免及減收學生午餐費
        計 38 人 25460 元(三和) 
           10 人 6700 元(社團)
   （2）全免工友午餐費
        計 0 人 0 元
    共計 48 人 32160  元  
</t>
    <phoneticPr fontId="3" type="noConversion"/>
  </si>
  <si>
    <t>副   食</t>
    <phoneticPr fontId="3" type="noConversion"/>
  </si>
  <si>
    <t>食  油</t>
    <phoneticPr fontId="3" type="noConversion"/>
  </si>
  <si>
    <t>中低低收入戶學生補助費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</si>
  <si>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</si>
  <si>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</si>
  <si>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</si>
  <si>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</si>
  <si>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他(廢油)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</si>
  <si>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</si>
  <si>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</si>
  <si>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本月結存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</si>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</sst>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177" fontId="6" fillId="2" borderId="2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6" fillId="2" borderId="6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4">
    <cellStyle name="一般" xfId="0" builtinId="0"/>
    <cellStyle name="一般_Sheet1" xfId="3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416603</v>
          </cell>
        </row>
        <row r="48">
          <cell r="G48">
            <v>0</v>
          </cell>
          <cell r="H48">
            <v>4735</v>
          </cell>
          <cell r="I48">
            <v>0</v>
          </cell>
          <cell r="J48">
            <v>0</v>
          </cell>
          <cell r="K48">
            <v>80420</v>
          </cell>
          <cell r="L48">
            <v>0</v>
          </cell>
          <cell r="M48">
            <v>8100</v>
          </cell>
        </row>
        <row r="49">
          <cell r="G49">
            <v>0</v>
          </cell>
          <cell r="H49">
            <v>4735</v>
          </cell>
          <cell r="I49">
            <v>0</v>
          </cell>
          <cell r="J49">
            <v>0</v>
          </cell>
          <cell r="K49">
            <v>80420</v>
          </cell>
          <cell r="L49">
            <v>0</v>
          </cell>
          <cell r="M49">
            <v>8100</v>
          </cell>
          <cell r="N49">
            <v>6000</v>
          </cell>
          <cell r="P49">
            <v>407428</v>
          </cell>
        </row>
        <row r="52">
          <cell r="F52">
            <v>10080</v>
          </cell>
          <cell r="J52">
            <v>80000</v>
          </cell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416603</v>
          </cell>
          <cell r="E4">
            <v>0</v>
          </cell>
        </row>
        <row r="5">
          <cell r="B5">
            <v>10080</v>
          </cell>
          <cell r="E5">
            <v>4735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80420</v>
          </cell>
        </row>
        <row r="9">
          <cell r="B9">
            <v>80000</v>
          </cell>
          <cell r="E9">
            <v>0</v>
          </cell>
        </row>
        <row r="10">
          <cell r="B10">
            <v>0</v>
          </cell>
          <cell r="E10">
            <v>8100</v>
          </cell>
        </row>
        <row r="11">
          <cell r="B11">
            <v>0</v>
          </cell>
          <cell r="E11">
            <v>6000</v>
          </cell>
        </row>
        <row r="14">
          <cell r="E14">
            <v>407428</v>
          </cell>
        </row>
      </sheetData>
      <sheetData sheetId="4">
        <row r="4">
          <cell r="P4">
            <v>407428</v>
          </cell>
        </row>
        <row r="48">
          <cell r="G48">
            <v>9710</v>
          </cell>
          <cell r="H48">
            <v>7975</v>
          </cell>
          <cell r="I48">
            <v>0</v>
          </cell>
          <cell r="J48">
            <v>5230</v>
          </cell>
          <cell r="K48">
            <v>48070</v>
          </cell>
          <cell r="L48">
            <v>0</v>
          </cell>
          <cell r="M48">
            <v>16599</v>
          </cell>
          <cell r="N48">
            <v>26235</v>
          </cell>
        </row>
        <row r="49">
          <cell r="G49">
            <v>9710</v>
          </cell>
          <cell r="H49">
            <v>12710</v>
          </cell>
          <cell r="I49">
            <v>0</v>
          </cell>
          <cell r="J49">
            <v>5230</v>
          </cell>
          <cell r="K49">
            <v>128490</v>
          </cell>
          <cell r="L49">
            <v>0</v>
          </cell>
          <cell r="M49">
            <v>24699</v>
          </cell>
          <cell r="N49">
            <v>32235</v>
          </cell>
          <cell r="P49">
            <v>361329</v>
          </cell>
        </row>
        <row r="52">
          <cell r="F52">
            <v>129920</v>
          </cell>
          <cell r="L52">
            <v>-62200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9710</v>
          </cell>
        </row>
        <row r="5">
          <cell r="B5">
            <v>129920</v>
          </cell>
          <cell r="E5">
            <v>7975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5230</v>
          </cell>
        </row>
        <row r="8">
          <cell r="B8">
            <v>0</v>
          </cell>
          <cell r="E8">
            <v>48070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16599</v>
          </cell>
        </row>
        <row r="11">
          <cell r="B11">
            <v>-62200</v>
          </cell>
          <cell r="E11">
            <v>26235</v>
          </cell>
        </row>
        <row r="14">
          <cell r="E14">
            <v>361329</v>
          </cell>
        </row>
      </sheetData>
      <sheetData sheetId="6">
        <row r="4">
          <cell r="P4">
            <v>361329</v>
          </cell>
        </row>
        <row r="48">
          <cell r="G48">
            <v>6908</v>
          </cell>
          <cell r="H48">
            <v>129480</v>
          </cell>
          <cell r="I48">
            <v>0</v>
          </cell>
          <cell r="J48">
            <v>0</v>
          </cell>
          <cell r="K48">
            <v>41004</v>
          </cell>
          <cell r="L48">
            <v>30987</v>
          </cell>
          <cell r="M48">
            <v>2400</v>
          </cell>
          <cell r="N48">
            <v>30</v>
          </cell>
        </row>
        <row r="49">
          <cell r="G49">
            <v>16618</v>
          </cell>
          <cell r="H49">
            <v>142190</v>
          </cell>
          <cell r="I49">
            <v>0</v>
          </cell>
          <cell r="J49">
            <v>5230</v>
          </cell>
          <cell r="K49">
            <v>169494</v>
          </cell>
          <cell r="L49">
            <v>30987</v>
          </cell>
          <cell r="M49">
            <v>27099</v>
          </cell>
          <cell r="N49">
            <v>32265</v>
          </cell>
          <cell r="P49">
            <v>513087</v>
          </cell>
        </row>
        <row r="52">
          <cell r="F52">
            <v>165197</v>
          </cell>
          <cell r="H52">
            <v>77720</v>
          </cell>
          <cell r="I52">
            <v>53600</v>
          </cell>
          <cell r="J52">
            <v>72000</v>
          </cell>
          <cell r="L52">
            <v>-5950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6908</v>
          </cell>
        </row>
        <row r="5">
          <cell r="B5">
            <v>165197</v>
          </cell>
          <cell r="E5">
            <v>129480</v>
          </cell>
        </row>
        <row r="6">
          <cell r="B6">
            <v>0</v>
          </cell>
          <cell r="E6">
            <v>0</v>
          </cell>
        </row>
        <row r="7">
          <cell r="B7">
            <v>77720</v>
          </cell>
          <cell r="E7">
            <v>0</v>
          </cell>
        </row>
        <row r="8">
          <cell r="B8">
            <v>53600</v>
          </cell>
          <cell r="E8">
            <v>41004</v>
          </cell>
        </row>
        <row r="9">
          <cell r="B9">
            <v>72000</v>
          </cell>
          <cell r="E9">
            <v>30987</v>
          </cell>
        </row>
        <row r="10">
          <cell r="B10">
            <v>0</v>
          </cell>
          <cell r="E10">
            <v>2400</v>
          </cell>
        </row>
        <row r="11">
          <cell r="B11">
            <v>-5950</v>
          </cell>
          <cell r="E11">
            <v>30</v>
          </cell>
        </row>
        <row r="14">
          <cell r="E14">
            <v>513087</v>
          </cell>
        </row>
      </sheetData>
      <sheetData sheetId="8">
        <row r="4">
          <cell r="P4">
            <v>513087</v>
          </cell>
        </row>
        <row r="48">
          <cell r="G48">
            <v>4330</v>
          </cell>
          <cell r="H48">
            <v>114960</v>
          </cell>
          <cell r="I48">
            <v>4740</v>
          </cell>
          <cell r="J48">
            <v>4230</v>
          </cell>
          <cell r="K48">
            <v>44123</v>
          </cell>
          <cell r="L48">
            <v>461</v>
          </cell>
          <cell r="M48">
            <v>25100</v>
          </cell>
          <cell r="N48">
            <v>1310</v>
          </cell>
        </row>
        <row r="49">
          <cell r="G49">
            <v>20948</v>
          </cell>
          <cell r="H49">
            <v>257150</v>
          </cell>
          <cell r="I49">
            <v>4740</v>
          </cell>
          <cell r="J49">
            <v>9460</v>
          </cell>
          <cell r="L49">
            <v>31448</v>
          </cell>
          <cell r="M49">
            <v>52199</v>
          </cell>
          <cell r="N49">
            <v>33575</v>
          </cell>
          <cell r="P49">
            <v>474849</v>
          </cell>
        </row>
        <row r="52">
          <cell r="F52">
            <v>165366</v>
          </cell>
          <cell r="K52">
            <v>1000</v>
          </cell>
          <cell r="L52">
            <v>-5350</v>
          </cell>
        </row>
      </sheetData>
      <sheetData sheetId="9">
        <row r="4">
          <cell r="E4">
            <v>4330</v>
          </cell>
        </row>
        <row r="5">
          <cell r="B5">
            <v>165366</v>
          </cell>
          <cell r="E5">
            <v>114960</v>
          </cell>
        </row>
        <row r="6">
          <cell r="B6">
            <v>0</v>
          </cell>
          <cell r="E6">
            <v>4740</v>
          </cell>
        </row>
        <row r="7">
          <cell r="B7">
            <v>0</v>
          </cell>
          <cell r="E7">
            <v>4230</v>
          </cell>
        </row>
        <row r="8">
          <cell r="B8">
            <v>0</v>
          </cell>
          <cell r="E8">
            <v>44123</v>
          </cell>
        </row>
        <row r="9">
          <cell r="B9">
            <v>0</v>
          </cell>
          <cell r="E9">
            <v>461</v>
          </cell>
        </row>
        <row r="10">
          <cell r="B10">
            <v>1000</v>
          </cell>
          <cell r="E10">
            <v>25100</v>
          </cell>
        </row>
        <row r="11">
          <cell r="B11">
            <v>-5350</v>
          </cell>
          <cell r="E11">
            <v>1310</v>
          </cell>
        </row>
        <row r="14">
          <cell r="E14">
            <v>474849</v>
          </cell>
        </row>
      </sheetData>
      <sheetData sheetId="10"/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  <sheetData sheetId="12"/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474849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59" zoomScaleNormal="59" workbookViewId="0">
      <pane ySplit="3" topLeftCell="A4" activePane="bottomLeft" state="frozen"/>
      <selection pane="bottomLeft" activeCell="AE11" sqref="AE11"/>
    </sheetView>
  </sheetViews>
  <sheetFormatPr defaultColWidth="8.90625" defaultRowHeight="17" x14ac:dyDescent="0.4"/>
  <cols>
    <col min="1" max="1" width="5.1796875" style="47" customWidth="1"/>
    <col min="2" max="2" width="6.36328125" style="47" customWidth="1"/>
    <col min="3" max="3" width="9.90625" style="47" customWidth="1"/>
    <col min="4" max="4" width="11.36328125" style="47" customWidth="1"/>
    <col min="5" max="5" width="8.08984375" style="47" customWidth="1"/>
    <col min="6" max="6" width="9.453125" style="47" customWidth="1"/>
    <col min="7" max="7" width="9.36328125" style="47" customWidth="1"/>
    <col min="8" max="8" width="9.453125" style="47" customWidth="1"/>
    <col min="9" max="9" width="9.36328125" style="47" customWidth="1"/>
    <col min="10" max="10" width="9.453125" style="47" customWidth="1"/>
    <col min="11" max="11" width="11.90625" style="47" customWidth="1"/>
    <col min="12" max="12" width="10.6328125" style="47" customWidth="1"/>
    <col min="13" max="13" width="10.7265625" style="47" customWidth="1"/>
    <col min="14" max="14" width="8.6328125" style="47" customWidth="1"/>
    <col min="15" max="15" width="8.81640625" style="47" customWidth="1"/>
    <col min="16" max="16" width="9" style="47" bestFit="1" customWidth="1"/>
    <col min="17" max="17" width="8.36328125" style="47" customWidth="1"/>
    <col min="18" max="18" width="9.08984375" style="47" customWidth="1"/>
    <col min="19" max="19" width="8.1796875" style="47" customWidth="1"/>
    <col min="20" max="20" width="12.6328125" style="47" customWidth="1"/>
    <col min="21" max="21" width="11.6328125" style="47" customWidth="1"/>
    <col min="22" max="16384" width="8.90625" style="47"/>
  </cols>
  <sheetData>
    <row r="1" spans="1:21" s="12" customFormat="1" ht="33.65" customHeight="1" x14ac:dyDescent="0.4">
      <c r="A1" s="59" t="str">
        <f>'[1]08分類帳'!A1:I1</f>
        <v>嘉義縣大林鎮三和國民小學</v>
      </c>
      <c r="B1" s="59"/>
      <c r="C1" s="59"/>
      <c r="D1" s="59"/>
      <c r="E1" s="59"/>
      <c r="F1" s="59"/>
      <c r="G1" s="59"/>
      <c r="H1" s="59"/>
      <c r="I1" s="60" t="s">
        <v>35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13" customFormat="1" ht="23" customHeight="1" x14ac:dyDescent="0.4">
      <c r="A2" s="53" t="s">
        <v>36</v>
      </c>
      <c r="B2" s="61" t="s">
        <v>37</v>
      </c>
      <c r="C2" s="53" t="s">
        <v>38</v>
      </c>
      <c r="D2" s="53"/>
      <c r="E2" s="53"/>
      <c r="F2" s="53"/>
      <c r="G2" s="53"/>
      <c r="H2" s="53"/>
      <c r="I2" s="53"/>
      <c r="J2" s="63"/>
      <c r="K2" s="63"/>
      <c r="L2" s="64" t="s">
        <v>39</v>
      </c>
      <c r="M2" s="53"/>
      <c r="N2" s="53"/>
      <c r="O2" s="53"/>
      <c r="P2" s="53"/>
      <c r="Q2" s="53"/>
      <c r="R2" s="53"/>
      <c r="S2" s="53"/>
      <c r="T2" s="53"/>
      <c r="U2" s="53"/>
    </row>
    <row r="3" spans="1:21" s="20" customFormat="1" ht="44" customHeight="1" x14ac:dyDescent="0.4">
      <c r="A3" s="53"/>
      <c r="B3" s="62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44</v>
      </c>
      <c r="H3" s="14" t="s">
        <v>45</v>
      </c>
      <c r="I3" s="14" t="s">
        <v>46</v>
      </c>
      <c r="J3" s="16" t="s">
        <v>47</v>
      </c>
      <c r="K3" s="16" t="s">
        <v>48</v>
      </c>
      <c r="L3" s="17" t="s">
        <v>49</v>
      </c>
      <c r="M3" s="18" t="s">
        <v>50</v>
      </c>
      <c r="N3" s="18" t="s">
        <v>51</v>
      </c>
      <c r="O3" s="18" t="s">
        <v>52</v>
      </c>
      <c r="P3" s="18" t="s">
        <v>53</v>
      </c>
      <c r="Q3" s="14" t="s">
        <v>54</v>
      </c>
      <c r="R3" s="14" t="s">
        <v>55</v>
      </c>
      <c r="S3" s="18" t="s">
        <v>56</v>
      </c>
      <c r="T3" s="14" t="s">
        <v>57</v>
      </c>
      <c r="U3" s="19" t="s">
        <v>48</v>
      </c>
    </row>
    <row r="4" spans="1:21" s="20" customFormat="1" ht="30" customHeight="1" x14ac:dyDescent="0.4">
      <c r="A4" s="21" t="s">
        <v>58</v>
      </c>
      <c r="B4" s="18">
        <v>0</v>
      </c>
      <c r="C4" s="49">
        <f>'[1]08結算'!B4</f>
        <v>416603</v>
      </c>
      <c r="D4" s="22">
        <f>'[1]08結算'!B5</f>
        <v>10080</v>
      </c>
      <c r="E4" s="23">
        <f>'[1]08結算'!B6</f>
        <v>0</v>
      </c>
      <c r="F4" s="23">
        <f>'[1]08結算'!B7</f>
        <v>0</v>
      </c>
      <c r="G4" s="22">
        <f>'[1]08結算'!B8</f>
        <v>0</v>
      </c>
      <c r="H4" s="22">
        <f>'[1]08結算'!B9</f>
        <v>80000</v>
      </c>
      <c r="I4" s="22">
        <f>'[1]08結算'!B10</f>
        <v>0</v>
      </c>
      <c r="J4" s="24">
        <f>'[1]08結算'!B11</f>
        <v>0</v>
      </c>
      <c r="K4" s="25">
        <f>SUM(C4:J4)</f>
        <v>506683</v>
      </c>
      <c r="L4" s="26">
        <f>'[1]08結算'!E4</f>
        <v>0</v>
      </c>
      <c r="M4" s="27">
        <f>'[1]08結算'!E5</f>
        <v>4735</v>
      </c>
      <c r="N4" s="27">
        <f>'[1]08結算'!E6</f>
        <v>0</v>
      </c>
      <c r="O4" s="27">
        <f>'[1]08結算'!E7</f>
        <v>0</v>
      </c>
      <c r="P4" s="27">
        <f>'[1]08結算'!E8</f>
        <v>80420</v>
      </c>
      <c r="Q4" s="28">
        <f>'[1]08結算'!E9</f>
        <v>0</v>
      </c>
      <c r="R4" s="28">
        <f>'[1]08結算'!E10</f>
        <v>8100</v>
      </c>
      <c r="S4" s="27">
        <f>'[1]08結算'!E11</f>
        <v>6000</v>
      </c>
      <c r="T4" s="29">
        <f>'[1]08結算'!E14</f>
        <v>407428</v>
      </c>
      <c r="U4" s="30">
        <f>SUM(L4:T4)</f>
        <v>506683</v>
      </c>
    </row>
    <row r="5" spans="1:21" s="20" customFormat="1" ht="30" customHeight="1" x14ac:dyDescent="0.4">
      <c r="A5" s="21" t="s">
        <v>59</v>
      </c>
      <c r="B5" s="19">
        <v>670</v>
      </c>
      <c r="C5" s="31">
        <f>T4</f>
        <v>407428</v>
      </c>
      <c r="D5" s="22">
        <f>'[1]09結算'!B5</f>
        <v>129920</v>
      </c>
      <c r="E5" s="23">
        <f>'[1]09結算'!B6</f>
        <v>0</v>
      </c>
      <c r="F5" s="22">
        <f>'[1]09結算'!B7</f>
        <v>0</v>
      </c>
      <c r="G5" s="22">
        <f>'[1]09結算'!B8</f>
        <v>0</v>
      </c>
      <c r="H5" s="22">
        <f>'[1]09結算'!B9</f>
        <v>0</v>
      </c>
      <c r="I5" s="22">
        <f>'[1]09結算'!B10</f>
        <v>0</v>
      </c>
      <c r="J5" s="24">
        <f>'[1]09結算'!B11</f>
        <v>-62200</v>
      </c>
      <c r="K5" s="25">
        <f>SUM(C5:J5)</f>
        <v>475148</v>
      </c>
      <c r="L5" s="26">
        <f>'[1]09結算'!E4</f>
        <v>9710</v>
      </c>
      <c r="M5" s="27">
        <f>'[1]09結算'!E5</f>
        <v>7975</v>
      </c>
      <c r="N5" s="27">
        <f>'[1]09結算'!E6</f>
        <v>0</v>
      </c>
      <c r="O5" s="27">
        <f>'[1]09結算'!E7</f>
        <v>5230</v>
      </c>
      <c r="P5" s="27">
        <f>'[1]09結算'!E8</f>
        <v>48070</v>
      </c>
      <c r="Q5" s="28">
        <f>'[1]09結算'!E9</f>
        <v>0</v>
      </c>
      <c r="R5" s="28">
        <f>'[1]09結算'!E10</f>
        <v>16599</v>
      </c>
      <c r="S5" s="27">
        <f>'[1]09結算'!E11</f>
        <v>26235</v>
      </c>
      <c r="T5" s="29">
        <f>'[1]09結算'!E14</f>
        <v>361329</v>
      </c>
      <c r="U5" s="30">
        <f>SUM(L5:T5)</f>
        <v>475148</v>
      </c>
    </row>
    <row r="6" spans="1:21" s="13" customFormat="1" ht="30" customHeight="1" x14ac:dyDescent="0.4">
      <c r="A6" s="32" t="s">
        <v>60</v>
      </c>
      <c r="B6" s="19">
        <v>670</v>
      </c>
      <c r="C6" s="33">
        <f>T5</f>
        <v>361329</v>
      </c>
      <c r="D6" s="27">
        <f>'[1]10結算'!B5</f>
        <v>165197</v>
      </c>
      <c r="E6" s="27">
        <f>'[1]10結算'!B6</f>
        <v>0</v>
      </c>
      <c r="F6" s="27">
        <f>'[1]10結算'!B7</f>
        <v>77720</v>
      </c>
      <c r="G6" s="27">
        <f>'[1]10結算'!B8</f>
        <v>53600</v>
      </c>
      <c r="H6" s="22">
        <f>'[1]10結算'!B9</f>
        <v>72000</v>
      </c>
      <c r="I6" s="27">
        <f>'[1]10結算'!B10</f>
        <v>0</v>
      </c>
      <c r="J6" s="24">
        <f>'[1]10結算'!B11</f>
        <v>-5950</v>
      </c>
      <c r="K6" s="25">
        <f t="shared" ref="K6:K15" si="0">SUM(C6:J6)</f>
        <v>723896</v>
      </c>
      <c r="L6" s="26">
        <f>'[1]10結算'!E4</f>
        <v>6908</v>
      </c>
      <c r="M6" s="27">
        <f>'[1]10結算'!E5</f>
        <v>129480</v>
      </c>
      <c r="N6" s="27">
        <f>'[1]10結算'!E6</f>
        <v>0</v>
      </c>
      <c r="O6" s="27">
        <f>'[1]10結算'!E7</f>
        <v>0</v>
      </c>
      <c r="P6" s="27">
        <f>'[1]10結算'!E8</f>
        <v>41004</v>
      </c>
      <c r="Q6" s="27">
        <f>'[1]10結算'!E9</f>
        <v>30987</v>
      </c>
      <c r="R6" s="27">
        <f>'[1]10結算'!E10</f>
        <v>2400</v>
      </c>
      <c r="S6" s="27">
        <f>'[1]10結算'!E11</f>
        <v>30</v>
      </c>
      <c r="T6" s="21">
        <f>'[1]10結算'!E14</f>
        <v>513087</v>
      </c>
      <c r="U6" s="34">
        <f t="shared" ref="U6:U11" si="1">SUM(L6:T6)</f>
        <v>723896</v>
      </c>
    </row>
    <row r="7" spans="1:21" s="13" customFormat="1" ht="30" customHeight="1" x14ac:dyDescent="0.4">
      <c r="A7" s="32" t="s">
        <v>61</v>
      </c>
      <c r="B7" s="19">
        <v>670</v>
      </c>
      <c r="C7" s="34">
        <f>T6</f>
        <v>513087</v>
      </c>
      <c r="D7" s="27">
        <f>'[1]11結算'!B5</f>
        <v>165366</v>
      </c>
      <c r="E7" s="27">
        <f>'[1]11結算'!B6</f>
        <v>0</v>
      </c>
      <c r="F7" s="27">
        <f>'[1]11結算'!B7</f>
        <v>0</v>
      </c>
      <c r="G7" s="27">
        <f>'[1]11結算'!B8</f>
        <v>0</v>
      </c>
      <c r="H7" s="22">
        <f>'[1]11結算'!B9</f>
        <v>0</v>
      </c>
      <c r="I7" s="27">
        <f>'[1]11結算'!B10</f>
        <v>1000</v>
      </c>
      <c r="J7" s="24">
        <f>'[1]11結算'!B11</f>
        <v>-5350</v>
      </c>
      <c r="K7" s="25">
        <f t="shared" si="0"/>
        <v>674103</v>
      </c>
      <c r="L7" s="26">
        <f>'[1]11結算'!E4</f>
        <v>4330</v>
      </c>
      <c r="M7" s="35">
        <f>'[1]11結算'!E5</f>
        <v>114960</v>
      </c>
      <c r="N7" s="35">
        <f>'[1]11結算'!E6</f>
        <v>4740</v>
      </c>
      <c r="O7" s="27">
        <f>'[1]11結算'!E7</f>
        <v>4230</v>
      </c>
      <c r="P7" s="27">
        <f>'[1]11結算'!E8</f>
        <v>44123</v>
      </c>
      <c r="Q7" s="27">
        <f>'[1]11結算'!E9</f>
        <v>461</v>
      </c>
      <c r="R7" s="27">
        <f>'[1]11結算'!E10</f>
        <v>25100</v>
      </c>
      <c r="S7" s="27">
        <f>'[1]11結算'!E11</f>
        <v>1310</v>
      </c>
      <c r="T7" s="21">
        <f>'[1]11結算'!E14</f>
        <v>474849</v>
      </c>
      <c r="U7" s="34">
        <f t="shared" si="1"/>
        <v>674103</v>
      </c>
    </row>
    <row r="8" spans="1:21" s="13" customFormat="1" ht="30" customHeight="1" x14ac:dyDescent="0.4">
      <c r="A8" s="32" t="s">
        <v>62</v>
      </c>
      <c r="B8" s="19">
        <v>670</v>
      </c>
      <c r="C8" s="34">
        <f>T7</f>
        <v>474849</v>
      </c>
      <c r="D8" s="27">
        <f>'[1]12結算'!B5</f>
        <v>0</v>
      </c>
      <c r="E8" s="27">
        <f>'[1]12結算'!B6</f>
        <v>0</v>
      </c>
      <c r="F8" s="27">
        <f>'[1]12結算'!B7</f>
        <v>0</v>
      </c>
      <c r="G8" s="27">
        <f>'[1]12結算'!B8</f>
        <v>0</v>
      </c>
      <c r="H8" s="27">
        <f>'[1]12結算'!B9</f>
        <v>0</v>
      </c>
      <c r="I8" s="27">
        <f>'[1]12結算'!B10</f>
        <v>0</v>
      </c>
      <c r="J8" s="24">
        <f>'[1]12結算'!B11</f>
        <v>0</v>
      </c>
      <c r="K8" s="25">
        <f t="shared" si="0"/>
        <v>474849</v>
      </c>
      <c r="L8" s="26">
        <f>'[1]12結算'!E4</f>
        <v>0</v>
      </c>
      <c r="M8" s="35">
        <f>'[1]12結算'!E5</f>
        <v>0</v>
      </c>
      <c r="N8" s="35">
        <f>'[1]12結算'!E6</f>
        <v>0</v>
      </c>
      <c r="O8" s="27">
        <f>'[1]12結算'!E7</f>
        <v>0</v>
      </c>
      <c r="P8" s="27">
        <f>'[1]12結算'!E8</f>
        <v>0</v>
      </c>
      <c r="Q8" s="27">
        <f>'[1]12結算'!E9</f>
        <v>0</v>
      </c>
      <c r="R8" s="27">
        <f>'[1]12結算'!E10</f>
        <v>0</v>
      </c>
      <c r="S8" s="27">
        <f>'[1]12結算'!E11</f>
        <v>0</v>
      </c>
      <c r="T8" s="21">
        <f>'[1]12結算'!E14</f>
        <v>474849</v>
      </c>
      <c r="U8" s="34">
        <f t="shared" si="1"/>
        <v>474849</v>
      </c>
    </row>
    <row r="9" spans="1:21" s="13" customFormat="1" ht="30" customHeight="1" x14ac:dyDescent="0.4">
      <c r="A9" s="32" t="s">
        <v>63</v>
      </c>
      <c r="B9" s="19">
        <v>670</v>
      </c>
      <c r="C9" s="34">
        <f t="shared" ref="C9:C15" si="2">T8</f>
        <v>474849</v>
      </c>
      <c r="D9" s="27">
        <f>'[1]01結算'!B5</f>
        <v>0</v>
      </c>
      <c r="E9" s="27">
        <f>'[1]01結算'!B6</f>
        <v>0</v>
      </c>
      <c r="F9" s="27">
        <f>'[1]01結算'!B7</f>
        <v>0</v>
      </c>
      <c r="G9" s="27">
        <f>'[1]01結算'!B8</f>
        <v>0</v>
      </c>
      <c r="H9" s="27">
        <f>'[1]01結算'!B9</f>
        <v>0</v>
      </c>
      <c r="I9" s="27">
        <f>'[1]01結算'!B10</f>
        <v>0</v>
      </c>
      <c r="J9" s="24">
        <f>'[1]01結算'!B11</f>
        <v>0</v>
      </c>
      <c r="K9" s="25">
        <f t="shared" si="0"/>
        <v>474849</v>
      </c>
      <c r="L9" s="36">
        <f>'[1]01結算'!E4</f>
        <v>0</v>
      </c>
      <c r="M9" s="27">
        <f>'[1]01結算'!E5</f>
        <v>0</v>
      </c>
      <c r="N9" s="27">
        <f>'[1]01結算'!E6</f>
        <v>0</v>
      </c>
      <c r="O9" s="27">
        <f>'[1]01結算'!E7</f>
        <v>0</v>
      </c>
      <c r="P9" s="27">
        <f>'[1]01結算'!E8</f>
        <v>0</v>
      </c>
      <c r="Q9" s="27">
        <f>'[1]01結算'!E9</f>
        <v>0</v>
      </c>
      <c r="R9" s="27">
        <f>'[1]01結算'!E10</f>
        <v>0</v>
      </c>
      <c r="S9" s="27">
        <f>'[1]01結算'!E11</f>
        <v>0</v>
      </c>
      <c r="T9" s="37">
        <f>'[1]01結算'!E14</f>
        <v>474849</v>
      </c>
      <c r="U9" s="34">
        <f t="shared" si="1"/>
        <v>474849</v>
      </c>
    </row>
    <row r="10" spans="1:21" s="13" customFormat="1" ht="30" customHeight="1" x14ac:dyDescent="0.4">
      <c r="A10" s="32" t="s">
        <v>64</v>
      </c>
      <c r="B10" s="19">
        <v>0</v>
      </c>
      <c r="C10" s="34">
        <f t="shared" si="2"/>
        <v>474849</v>
      </c>
      <c r="D10" s="27">
        <f>'[1]02結算'!B5</f>
        <v>0</v>
      </c>
      <c r="E10" s="27">
        <f>'[1]02結算'!B6</f>
        <v>0</v>
      </c>
      <c r="F10" s="27">
        <f>'[1]02結算'!B7</f>
        <v>0</v>
      </c>
      <c r="G10" s="27">
        <f>'[1]02結算'!B8</f>
        <v>0</v>
      </c>
      <c r="H10" s="27">
        <f>'[1]02結算'!B9</f>
        <v>0</v>
      </c>
      <c r="I10" s="27">
        <f>'[1]02結算'!B10</f>
        <v>0</v>
      </c>
      <c r="J10" s="24">
        <f>'[1]02結算'!B11</f>
        <v>0</v>
      </c>
      <c r="K10" s="25">
        <f t="shared" si="0"/>
        <v>474849</v>
      </c>
      <c r="L10" s="36">
        <f>'[1]02結算'!E4</f>
        <v>0</v>
      </c>
      <c r="M10" s="27">
        <f>'[1]02結算'!E5</f>
        <v>0</v>
      </c>
      <c r="N10" s="27">
        <f>'[1]02結算'!E6</f>
        <v>0</v>
      </c>
      <c r="O10" s="27">
        <f>'[1]02結算'!E7</f>
        <v>0</v>
      </c>
      <c r="P10" s="27">
        <f>'[1]02結算'!E8</f>
        <v>0</v>
      </c>
      <c r="Q10" s="27">
        <f>'[1]02結算'!E9</f>
        <v>0</v>
      </c>
      <c r="R10" s="27">
        <f>'[1]02結算'!E10</f>
        <v>0</v>
      </c>
      <c r="S10" s="27">
        <f>'[1]02結算'!E11</f>
        <v>0</v>
      </c>
      <c r="T10" s="21">
        <f>'[1]02結算'!E14</f>
        <v>474849</v>
      </c>
      <c r="U10" s="34">
        <f t="shared" si="1"/>
        <v>474849</v>
      </c>
    </row>
    <row r="11" spans="1:21" s="13" customFormat="1" ht="30" customHeight="1" x14ac:dyDescent="0.4">
      <c r="A11" s="32" t="s">
        <v>65</v>
      </c>
      <c r="B11" s="19">
        <v>670</v>
      </c>
      <c r="C11" s="34">
        <f t="shared" si="2"/>
        <v>474849</v>
      </c>
      <c r="D11" s="27">
        <f>'[1]03結算'!B5</f>
        <v>0</v>
      </c>
      <c r="E11" s="27">
        <f>'[1]03結算'!B6</f>
        <v>0</v>
      </c>
      <c r="F11" s="27">
        <f>'[1]03結算'!B7</f>
        <v>0</v>
      </c>
      <c r="G11" s="27">
        <f>'[1]03結算'!B8</f>
        <v>0</v>
      </c>
      <c r="H11" s="27">
        <f>'[1]03結算'!B9</f>
        <v>0</v>
      </c>
      <c r="I11" s="27">
        <f>'[1]03結算'!B10</f>
        <v>0</v>
      </c>
      <c r="J11" s="24">
        <f>'[1]03結算'!B11</f>
        <v>0</v>
      </c>
      <c r="K11" s="25">
        <f t="shared" si="0"/>
        <v>474849</v>
      </c>
      <c r="L11" s="36">
        <f>'[1]03結算'!E4</f>
        <v>0</v>
      </c>
      <c r="M11" s="27">
        <f>'[1]03結算'!E5</f>
        <v>0</v>
      </c>
      <c r="N11" s="27">
        <f>'[1]03結算'!E6</f>
        <v>0</v>
      </c>
      <c r="O11" s="27">
        <f>'[1]03結算'!E7</f>
        <v>0</v>
      </c>
      <c r="P11" s="27">
        <f>'[1]03結算'!E8</f>
        <v>0</v>
      </c>
      <c r="Q11" s="27">
        <f>'[1]03結算'!E9</f>
        <v>0</v>
      </c>
      <c r="R11" s="27">
        <f>'[1]03結算'!E10</f>
        <v>0</v>
      </c>
      <c r="S11" s="27">
        <f>'[1]03結算'!E11</f>
        <v>0</v>
      </c>
      <c r="T11" s="37">
        <f>'[1]03結算'!E14</f>
        <v>474849</v>
      </c>
      <c r="U11" s="34">
        <f t="shared" si="1"/>
        <v>474849</v>
      </c>
    </row>
    <row r="12" spans="1:21" s="13" customFormat="1" ht="30" customHeight="1" x14ac:dyDescent="0.4">
      <c r="A12" s="32" t="s">
        <v>66</v>
      </c>
      <c r="B12" s="19">
        <v>670</v>
      </c>
      <c r="C12" s="34">
        <f t="shared" si="2"/>
        <v>474849</v>
      </c>
      <c r="D12" s="27">
        <f>'[1]04結算'!B5</f>
        <v>0</v>
      </c>
      <c r="E12" s="27">
        <f>'[1]04結算'!B6</f>
        <v>0</v>
      </c>
      <c r="F12" s="27">
        <f>'[1]04結算'!B7</f>
        <v>0</v>
      </c>
      <c r="G12" s="27">
        <f>'[1]04結算'!B8</f>
        <v>0</v>
      </c>
      <c r="H12" s="27">
        <f>'[1]04結算'!B9</f>
        <v>0</v>
      </c>
      <c r="I12" s="27">
        <f>'[1]04結算'!B10</f>
        <v>0</v>
      </c>
      <c r="J12" s="24">
        <f>'[1]04結算'!B11</f>
        <v>0</v>
      </c>
      <c r="K12" s="25">
        <f t="shared" si="0"/>
        <v>474849</v>
      </c>
      <c r="L12" s="26">
        <f>'[1]04結算'!E4</f>
        <v>0</v>
      </c>
      <c r="M12" s="35">
        <f>'[1]04結算'!E5</f>
        <v>0</v>
      </c>
      <c r="N12" s="35">
        <f>'[1]04結算'!E6</f>
        <v>0</v>
      </c>
      <c r="O12" s="35">
        <f>'[1]04結算'!E7</f>
        <v>0</v>
      </c>
      <c r="P12" s="35">
        <f>'[1]04結算'!E8</f>
        <v>0</v>
      </c>
      <c r="Q12" s="35">
        <f>'[1]04結算'!E9</f>
        <v>0</v>
      </c>
      <c r="R12" s="35">
        <f>'[1]04結算'!E10</f>
        <v>0</v>
      </c>
      <c r="S12" s="35">
        <f>'[1]04結算'!E11</f>
        <v>0</v>
      </c>
      <c r="T12" s="37">
        <f>'[1]04結算'!E14</f>
        <v>474849</v>
      </c>
      <c r="U12" s="34">
        <f>SUM(L12:T12)</f>
        <v>474849</v>
      </c>
    </row>
    <row r="13" spans="1:21" s="13" customFormat="1" ht="30" customHeight="1" x14ac:dyDescent="0.4">
      <c r="A13" s="21" t="s">
        <v>67</v>
      </c>
      <c r="B13" s="19">
        <v>670</v>
      </c>
      <c r="C13" s="34">
        <f t="shared" si="2"/>
        <v>474849</v>
      </c>
      <c r="D13" s="27">
        <f>'[1]05結算'!B5</f>
        <v>0</v>
      </c>
      <c r="E13" s="27">
        <f>'[1]05結算'!B6</f>
        <v>0</v>
      </c>
      <c r="F13" s="27">
        <f>'[1]05結算'!B7</f>
        <v>0</v>
      </c>
      <c r="G13" s="27">
        <f>'[1]05結算'!B8</f>
        <v>0</v>
      </c>
      <c r="H13" s="27">
        <f>'[1]05結算'!B9</f>
        <v>0</v>
      </c>
      <c r="I13" s="27">
        <f>'[1]05結算'!B10</f>
        <v>0</v>
      </c>
      <c r="J13" s="24">
        <f>'[1]05結算'!B11</f>
        <v>0</v>
      </c>
      <c r="K13" s="25">
        <f t="shared" si="0"/>
        <v>474849</v>
      </c>
      <c r="L13" s="36">
        <f>'[1]05結算'!E4</f>
        <v>0</v>
      </c>
      <c r="M13" s="27">
        <f>'[1]05結算'!E5</f>
        <v>0</v>
      </c>
      <c r="N13" s="27">
        <f>'[1]05結算'!E6</f>
        <v>0</v>
      </c>
      <c r="O13" s="27">
        <f>'[1]05結算'!E7</f>
        <v>0</v>
      </c>
      <c r="P13" s="27">
        <f>'[1]05結算'!E8</f>
        <v>0</v>
      </c>
      <c r="Q13" s="27">
        <f>'[1]05結算'!E9</f>
        <v>0</v>
      </c>
      <c r="R13" s="27">
        <f>'[1]05結算'!E10</f>
        <v>0</v>
      </c>
      <c r="S13" s="27">
        <f>'[1]05結算'!E11</f>
        <v>0</v>
      </c>
      <c r="T13" s="37">
        <f>'[1]05結算'!E14</f>
        <v>474849</v>
      </c>
      <c r="U13" s="34">
        <f>SUM(L13:T13)</f>
        <v>474849</v>
      </c>
    </row>
    <row r="14" spans="1:21" s="13" customFormat="1" ht="30" customHeight="1" x14ac:dyDescent="0.4">
      <c r="A14" s="32" t="s">
        <v>68</v>
      </c>
      <c r="B14" s="19">
        <v>0</v>
      </c>
      <c r="C14" s="34">
        <f t="shared" si="2"/>
        <v>474849</v>
      </c>
      <c r="D14" s="27">
        <f>'[1]06結算'!B5</f>
        <v>0</v>
      </c>
      <c r="E14" s="27">
        <f>'[1]06結算'!B6</f>
        <v>0</v>
      </c>
      <c r="F14" s="27">
        <f>'[1]06結算'!B7</f>
        <v>0</v>
      </c>
      <c r="G14" s="27">
        <f>'[1]06結算'!B8</f>
        <v>0</v>
      </c>
      <c r="H14" s="27">
        <f>'[1]06結算'!B9</f>
        <v>0</v>
      </c>
      <c r="I14" s="27">
        <f>'[1]06結算'!B10</f>
        <v>0</v>
      </c>
      <c r="J14" s="24">
        <f>'[1]06結算'!B11</f>
        <v>0</v>
      </c>
      <c r="K14" s="25">
        <f t="shared" si="0"/>
        <v>474849</v>
      </c>
      <c r="L14" s="36">
        <f>'[1]06結算'!E4</f>
        <v>0</v>
      </c>
      <c r="M14" s="27">
        <f>'[1]06結算'!E5</f>
        <v>0</v>
      </c>
      <c r="N14" s="27">
        <f>'[1]06結算'!E6</f>
        <v>0</v>
      </c>
      <c r="O14" s="27">
        <f>'[1]06結算'!E7</f>
        <v>0</v>
      </c>
      <c r="P14" s="27">
        <f>'[1]06結算'!E8</f>
        <v>0</v>
      </c>
      <c r="Q14" s="27">
        <f>'[1]06結算'!E9</f>
        <v>0</v>
      </c>
      <c r="R14" s="27">
        <f>'[1]06結算'!E10</f>
        <v>0</v>
      </c>
      <c r="S14" s="27">
        <f>'[1]06結算'!E11</f>
        <v>0</v>
      </c>
      <c r="T14" s="37">
        <f>'[1]06結算'!E14</f>
        <v>474849</v>
      </c>
      <c r="U14" s="34">
        <f>SUM(L14:T14)</f>
        <v>474849</v>
      </c>
    </row>
    <row r="15" spans="1:21" s="13" customFormat="1" ht="30" customHeight="1" x14ac:dyDescent="0.4">
      <c r="A15" s="32" t="s">
        <v>69</v>
      </c>
      <c r="B15" s="19">
        <v>0</v>
      </c>
      <c r="C15" s="34">
        <f t="shared" si="2"/>
        <v>474849</v>
      </c>
      <c r="D15" s="27">
        <f>'[1]07結算'!B5</f>
        <v>0</v>
      </c>
      <c r="E15" s="27">
        <f>'[1]07結算'!B6</f>
        <v>0</v>
      </c>
      <c r="F15" s="27">
        <f>'[1]07結算'!B7</f>
        <v>0</v>
      </c>
      <c r="G15" s="27">
        <f>'[1]07結算'!B8</f>
        <v>0</v>
      </c>
      <c r="H15" s="27">
        <f>'[1]07結算'!B9</f>
        <v>0</v>
      </c>
      <c r="I15" s="27">
        <f>'[1]07結算'!B10</f>
        <v>0</v>
      </c>
      <c r="J15" s="24">
        <f>'[1]07結算'!B11</f>
        <v>0</v>
      </c>
      <c r="K15" s="38">
        <f t="shared" si="0"/>
        <v>474849</v>
      </c>
      <c r="L15" s="36">
        <f>'[1]07結算'!E4</f>
        <v>0</v>
      </c>
      <c r="M15" s="27">
        <f>'[1]07結算'!E5</f>
        <v>0</v>
      </c>
      <c r="N15" s="27">
        <f>'[1]07結算'!E6</f>
        <v>0</v>
      </c>
      <c r="O15" s="27">
        <f>'[1]07結算'!E7</f>
        <v>0</v>
      </c>
      <c r="P15" s="27">
        <f>'[1]07結算'!E8</f>
        <v>0</v>
      </c>
      <c r="Q15" s="27">
        <f>'[1]07結算'!E9</f>
        <v>0</v>
      </c>
      <c r="R15" s="27">
        <f>'[1]07結算'!E10</f>
        <v>0</v>
      </c>
      <c r="S15" s="27">
        <f>'[1]07結算'!E11</f>
        <v>0</v>
      </c>
      <c r="T15" s="37">
        <f>'[1]07結算'!E14</f>
        <v>474849</v>
      </c>
      <c r="U15" s="34">
        <f>SUM(L15:T15)</f>
        <v>474849</v>
      </c>
    </row>
    <row r="16" spans="1:21" s="13" customFormat="1" ht="39.65" customHeight="1" x14ac:dyDescent="0.4">
      <c r="A16" s="52" t="s">
        <v>70</v>
      </c>
      <c r="B16" s="19" t="s">
        <v>71</v>
      </c>
      <c r="C16" s="34">
        <f>C4</f>
        <v>416603</v>
      </c>
      <c r="D16" s="39">
        <f t="shared" ref="D16:J16" si="3">SUM(D4:D15)</f>
        <v>470563</v>
      </c>
      <c r="E16" s="39">
        <f t="shared" si="3"/>
        <v>0</v>
      </c>
      <c r="F16" s="39">
        <f t="shared" si="3"/>
        <v>77720</v>
      </c>
      <c r="G16" s="39">
        <f t="shared" si="3"/>
        <v>53600</v>
      </c>
      <c r="H16" s="39">
        <f t="shared" si="3"/>
        <v>152000</v>
      </c>
      <c r="I16" s="39">
        <f t="shared" si="3"/>
        <v>1000</v>
      </c>
      <c r="J16" s="39">
        <f t="shared" si="3"/>
        <v>-73500</v>
      </c>
      <c r="K16" s="38">
        <f>SUM(C16:J16)</f>
        <v>1097986</v>
      </c>
      <c r="L16" s="40">
        <f>SUM(L4:L15)</f>
        <v>20948</v>
      </c>
      <c r="M16" s="39">
        <f t="shared" ref="M16:S16" si="4">SUM(M4:M15)</f>
        <v>257150</v>
      </c>
      <c r="N16" s="39">
        <f t="shared" si="4"/>
        <v>4740</v>
      </c>
      <c r="O16" s="39">
        <f t="shared" si="4"/>
        <v>9460</v>
      </c>
      <c r="P16" s="39">
        <f t="shared" si="4"/>
        <v>213617</v>
      </c>
      <c r="Q16" s="39">
        <f t="shared" si="4"/>
        <v>31448</v>
      </c>
      <c r="R16" s="39">
        <f t="shared" si="4"/>
        <v>52199</v>
      </c>
      <c r="S16" s="39">
        <f t="shared" si="4"/>
        <v>33575</v>
      </c>
      <c r="T16" s="34">
        <f>T15</f>
        <v>474849</v>
      </c>
      <c r="U16" s="34">
        <f>SUM(L16:T16)</f>
        <v>1097986</v>
      </c>
    </row>
    <row r="17" spans="1:21" s="13" customFormat="1" ht="41.5" customHeight="1" x14ac:dyDescent="0.4">
      <c r="A17" s="53"/>
      <c r="B17" s="18" t="s">
        <v>72</v>
      </c>
      <c r="C17" s="41">
        <f>C16/K16</f>
        <v>0.37942469211811441</v>
      </c>
      <c r="D17" s="41">
        <f>D16/K16</f>
        <v>0.42856921672953935</v>
      </c>
      <c r="E17" s="41">
        <f>E16/K16</f>
        <v>0</v>
      </c>
      <c r="F17" s="41">
        <f>F16/K16</f>
        <v>7.0784144788731365E-2</v>
      </c>
      <c r="G17" s="41">
        <f>G16/K16</f>
        <v>4.8816651578435427E-2</v>
      </c>
      <c r="H17" s="41">
        <f>H16/K16</f>
        <v>0.13843528059556315</v>
      </c>
      <c r="I17" s="41">
        <f>I16/K16</f>
        <v>9.1075842497081018E-4</v>
      </c>
      <c r="J17" s="41">
        <f>J16/K16</f>
        <v>-6.6940744235354552E-2</v>
      </c>
      <c r="K17" s="42">
        <f>(C16+D16+E16+F16+G16+H16+I16+J16)/K16</f>
        <v>1</v>
      </c>
      <c r="L17" s="43">
        <f>L16/(U16-T16)</f>
        <v>3.361700557020366E-2</v>
      </c>
      <c r="M17" s="41">
        <f>M16/(U16-T16)</f>
        <v>0.41267008699531565</v>
      </c>
      <c r="N17" s="41">
        <f>N16/(U16-T16)</f>
        <v>7.6066739737810467E-3</v>
      </c>
      <c r="O17" s="41">
        <f>O16/(U16-T16)</f>
        <v>1.5181252276786645E-2</v>
      </c>
      <c r="P17" s="41">
        <f>P16/(U16-T16)</f>
        <v>0.34280904520193795</v>
      </c>
      <c r="Q17" s="41">
        <f>Q16/(U16-T16)</f>
        <v>5.0467232727313578E-2</v>
      </c>
      <c r="R17" s="41">
        <f>R16/(U16-T16)</f>
        <v>8.3768095940379081E-2</v>
      </c>
      <c r="S17" s="41">
        <f>S16/(U16-T16)</f>
        <v>5.388060731428241E-2</v>
      </c>
      <c r="T17" s="44" t="s">
        <v>73</v>
      </c>
      <c r="U17" s="45">
        <f>(L16+M16+N16+O16+P16+Q16+R16+S16)/(U16-T16)</f>
        <v>1</v>
      </c>
    </row>
    <row r="18" spans="1:21" ht="83" customHeight="1" x14ac:dyDescent="0.4">
      <c r="A18" s="46" t="s">
        <v>74</v>
      </c>
      <c r="B18" s="54" t="s">
        <v>75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34.25" customHeight="1" x14ac:dyDescent="0.4">
      <c r="A19" s="56" t="s">
        <v>76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33.25" customHeight="1" x14ac:dyDescent="0.4">
      <c r="A20" s="57" t="s">
        <v>77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M12" sqref="M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16384" width="8.90625" style="1"/>
  </cols>
  <sheetData>
    <row r="1" spans="1:8" ht="25" x14ac:dyDescent="0.4">
      <c r="A1" s="69" t="str">
        <f>'[1]08分類帳'!A1:I1</f>
        <v>嘉義縣大林鎮三和國民小學</v>
      </c>
      <c r="B1" s="69"/>
      <c r="C1" s="69"/>
      <c r="D1" s="70" t="s">
        <v>0</v>
      </c>
      <c r="E1" s="70"/>
      <c r="F1" s="70"/>
      <c r="G1" s="70"/>
      <c r="H1" s="70"/>
    </row>
    <row r="2" spans="1:8" ht="26" customHeight="1" x14ac:dyDescent="0.4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" customHeight="1" x14ac:dyDescent="0.4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" customHeight="1" x14ac:dyDescent="0.4">
      <c r="A4" s="2" t="s">
        <v>10</v>
      </c>
      <c r="B4" s="4">
        <f>'[1]08分類帳'!P4</f>
        <v>416603</v>
      </c>
      <c r="C4" s="67" t="s">
        <v>11</v>
      </c>
      <c r="D4" s="2" t="s">
        <v>12</v>
      </c>
      <c r="E4" s="4">
        <f>'[1]08分類帳'!G48</f>
        <v>0</v>
      </c>
      <c r="F4" s="5">
        <f>E4/E13</f>
        <v>0</v>
      </c>
      <c r="G4" s="4">
        <f>'[1]08分類帳'!G49</f>
        <v>0</v>
      </c>
      <c r="H4" s="5">
        <f>G4/G13</f>
        <v>0</v>
      </c>
    </row>
    <row r="5" spans="1:8" ht="32.5" customHeight="1" x14ac:dyDescent="0.4">
      <c r="A5" s="2" t="s">
        <v>13</v>
      </c>
      <c r="B5" s="4">
        <f>'[1]08分類帳'!F52</f>
        <v>10080</v>
      </c>
      <c r="C5" s="67"/>
      <c r="D5" s="2" t="s">
        <v>14</v>
      </c>
      <c r="E5" s="4">
        <f>'[1]08分類帳'!H48</f>
        <v>4735</v>
      </c>
      <c r="F5" s="5">
        <f>E5/E13</f>
        <v>4.7705405269255957E-2</v>
      </c>
      <c r="G5" s="4">
        <f>'[1]08分類帳'!H49</f>
        <v>4735</v>
      </c>
      <c r="H5" s="5">
        <f>G5/G13</f>
        <v>4.7705405269255957E-2</v>
      </c>
    </row>
    <row r="6" spans="1:8" ht="32" customHeight="1" x14ac:dyDescent="0.4">
      <c r="A6" s="6" t="s">
        <v>15</v>
      </c>
      <c r="B6" s="4">
        <f>'[1]08分類帳'!G52</f>
        <v>0</v>
      </c>
      <c r="C6" s="67"/>
      <c r="D6" s="2" t="s">
        <v>16</v>
      </c>
      <c r="E6" s="4">
        <f>'[1]08分類帳'!I48</f>
        <v>0</v>
      </c>
      <c r="F6" s="5">
        <f>E6/E13</f>
        <v>0</v>
      </c>
      <c r="G6" s="4">
        <f>'[1]08分類帳'!I49</f>
        <v>0</v>
      </c>
      <c r="H6" s="5">
        <f>G6/G13</f>
        <v>0</v>
      </c>
    </row>
    <row r="7" spans="1:8" ht="32.5" customHeight="1" x14ac:dyDescent="0.4">
      <c r="A7" s="7" t="s">
        <v>17</v>
      </c>
      <c r="B7" s="4">
        <f>'[1]08分類帳'!H52</f>
        <v>0</v>
      </c>
      <c r="C7" s="67"/>
      <c r="D7" s="2" t="s">
        <v>18</v>
      </c>
      <c r="E7" s="4">
        <f>'[1]08分類帳'!J48</f>
        <v>0</v>
      </c>
      <c r="F7" s="5">
        <f>E7/E13</f>
        <v>0</v>
      </c>
      <c r="G7" s="4">
        <f>'[1]08分類帳'!J49</f>
        <v>0</v>
      </c>
      <c r="H7" s="5">
        <f>G7/G13</f>
        <v>0</v>
      </c>
    </row>
    <row r="8" spans="1:8" ht="32.5" customHeight="1" x14ac:dyDescent="0.4">
      <c r="A8" s="7" t="s">
        <v>19</v>
      </c>
      <c r="B8" s="4">
        <f>'[1]08分類帳'!I52</f>
        <v>0</v>
      </c>
      <c r="C8" s="67"/>
      <c r="D8" s="2" t="s">
        <v>20</v>
      </c>
      <c r="E8" s="4">
        <f>'[1]08分類帳'!K48</f>
        <v>80420</v>
      </c>
      <c r="F8" s="5">
        <f>E8/E13</f>
        <v>0.8102362601380283</v>
      </c>
      <c r="G8" s="4">
        <f>'[1]08分類帳'!K49</f>
        <v>80420</v>
      </c>
      <c r="H8" s="5">
        <f>G8/G13</f>
        <v>0.8102362601380283</v>
      </c>
    </row>
    <row r="9" spans="1:8" ht="32.5" customHeight="1" x14ac:dyDescent="0.4">
      <c r="A9" s="7" t="s">
        <v>21</v>
      </c>
      <c r="B9" s="4">
        <f>'[1]08分類帳'!J52</f>
        <v>80000</v>
      </c>
      <c r="C9" s="67"/>
      <c r="D9" s="2" t="s">
        <v>22</v>
      </c>
      <c r="E9" s="4">
        <f>'[1]08分類帳'!L48</f>
        <v>0</v>
      </c>
      <c r="F9" s="5">
        <f>E9/E13</f>
        <v>0</v>
      </c>
      <c r="G9" s="4">
        <f>'[1]08分類帳'!L49</f>
        <v>0</v>
      </c>
      <c r="H9" s="5">
        <f>G9/G13</f>
        <v>0</v>
      </c>
    </row>
    <row r="10" spans="1:8" ht="30.65" customHeight="1" x14ac:dyDescent="0.4">
      <c r="A10" s="2" t="s">
        <v>23</v>
      </c>
      <c r="B10" s="4">
        <f>'[1]08分類帳'!K52</f>
        <v>0</v>
      </c>
      <c r="C10" s="67"/>
      <c r="D10" s="2" t="s">
        <v>24</v>
      </c>
      <c r="E10" s="4">
        <f>'[1]08分類帳'!M48</f>
        <v>8100</v>
      </c>
      <c r="F10" s="5">
        <f>E10/E13</f>
        <v>8.1607979446879253E-2</v>
      </c>
      <c r="G10" s="4">
        <f>'[1]08分類帳'!M49</f>
        <v>8100</v>
      </c>
      <c r="H10" s="5">
        <f>G10/G13</f>
        <v>8.1607979446879253E-2</v>
      </c>
    </row>
    <row r="11" spans="1:8" ht="34" customHeight="1" x14ac:dyDescent="0.4">
      <c r="A11" s="8" t="s">
        <v>25</v>
      </c>
      <c r="B11" s="4">
        <f>'[1]08分類帳'!L52</f>
        <v>0</v>
      </c>
      <c r="C11" s="72"/>
      <c r="D11" s="2" t="s">
        <v>26</v>
      </c>
      <c r="E11" s="4">
        <f>'[1]08分類帳'!N49</f>
        <v>6000</v>
      </c>
      <c r="F11" s="5">
        <f>E11/E13</f>
        <v>6.0450355145836479E-2</v>
      </c>
      <c r="G11" s="4">
        <f>'[1]08分類帳'!N49</f>
        <v>6000</v>
      </c>
      <c r="H11" s="5">
        <f>G11/(G13-G8)</f>
        <v>0.31855588001061852</v>
      </c>
    </row>
    <row r="12" spans="1:8" ht="28.25" customHeight="1" x14ac:dyDescent="0.4">
      <c r="A12" s="2"/>
      <c r="B12" s="4"/>
      <c r="C12" s="65" t="s">
        <v>27</v>
      </c>
      <c r="D12" s="8"/>
      <c r="E12" s="4"/>
      <c r="F12" s="5"/>
      <c r="G12" s="4"/>
      <c r="H12" s="5"/>
    </row>
    <row r="13" spans="1:8" ht="28.25" customHeight="1" x14ac:dyDescent="0.4">
      <c r="A13" s="2"/>
      <c r="B13" s="4"/>
      <c r="C13" s="66"/>
      <c r="D13" s="2" t="s">
        <v>28</v>
      </c>
      <c r="E13" s="4">
        <f>SUM(E4:E12)</f>
        <v>99255</v>
      </c>
      <c r="F13" s="5">
        <f>E13/E13</f>
        <v>1</v>
      </c>
      <c r="G13" s="4">
        <f>SUM(G4:G12)</f>
        <v>99255</v>
      </c>
      <c r="H13" s="9">
        <f>G13/G13</f>
        <v>1</v>
      </c>
    </row>
    <row r="14" spans="1:8" ht="31.25" customHeight="1" x14ac:dyDescent="0.4">
      <c r="A14" s="2" t="s">
        <v>29</v>
      </c>
      <c r="B14" s="4">
        <f>SUM(B5:B13)</f>
        <v>90080</v>
      </c>
      <c r="C14" s="66"/>
      <c r="D14" s="2" t="s">
        <v>30</v>
      </c>
      <c r="E14" s="4">
        <f>'[1]08分類帳'!P49</f>
        <v>407428</v>
      </c>
      <c r="F14" s="5"/>
      <c r="G14" s="4">
        <f>E14</f>
        <v>407428</v>
      </c>
      <c r="H14" s="10"/>
    </row>
    <row r="15" spans="1:8" ht="28.25" customHeight="1" x14ac:dyDescent="0.4">
      <c r="A15" s="2" t="s">
        <v>31</v>
      </c>
      <c r="B15" s="4">
        <f>B14+B4</f>
        <v>506683</v>
      </c>
      <c r="C15" s="66"/>
      <c r="D15" s="2" t="s">
        <v>31</v>
      </c>
      <c r="E15" s="4">
        <f>E13+E14</f>
        <v>506683</v>
      </c>
      <c r="F15" s="9">
        <f>SUM(F4:F11)</f>
        <v>1</v>
      </c>
      <c r="G15" s="4">
        <f>G13+G14</f>
        <v>506683</v>
      </c>
      <c r="H15" s="9">
        <f>SUM(H4:H11)</f>
        <v>1.2581055248647819</v>
      </c>
    </row>
    <row r="16" spans="1:8" ht="67.25" customHeight="1" x14ac:dyDescent="0.4">
      <c r="A16" s="2" t="s">
        <v>32</v>
      </c>
      <c r="B16" s="67" t="s">
        <v>33</v>
      </c>
      <c r="C16" s="67"/>
      <c r="D16" s="67"/>
      <c r="E16" s="67"/>
      <c r="F16" s="67"/>
      <c r="G16" s="67"/>
      <c r="H16" s="67"/>
    </row>
    <row r="17" spans="1:8" ht="27.65" customHeight="1" x14ac:dyDescent="0.4">
      <c r="A17" s="68" t="s">
        <v>34</v>
      </c>
      <c r="B17" s="68"/>
      <c r="C17" s="68"/>
      <c r="D17" s="68"/>
      <c r="E17" s="68"/>
      <c r="F17" s="68"/>
      <c r="G17" s="68"/>
      <c r="H17" s="6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selection activeCell="O12" sqref="O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69" t="str">
        <f>'[1]08結算'!A1:C1</f>
        <v>嘉義縣大林鎮三和國民小學</v>
      </c>
      <c r="B1" s="69"/>
      <c r="C1" s="69"/>
      <c r="D1" s="70" t="s">
        <v>78</v>
      </c>
      <c r="E1" s="70"/>
      <c r="F1" s="70"/>
      <c r="G1" s="70"/>
      <c r="H1" s="70"/>
    </row>
    <row r="2" spans="1:8" ht="26" customHeight="1" x14ac:dyDescent="0.4">
      <c r="A2" s="71" t="s">
        <v>79</v>
      </c>
      <c r="B2" s="71"/>
      <c r="C2" s="71"/>
      <c r="D2" s="71" t="s">
        <v>80</v>
      </c>
      <c r="E2" s="71"/>
      <c r="F2" s="71"/>
      <c r="G2" s="71" t="s">
        <v>3</v>
      </c>
      <c r="H2" s="71"/>
    </row>
    <row r="3" spans="1:8" ht="26" customHeight="1" x14ac:dyDescent="0.4">
      <c r="A3" s="48" t="s">
        <v>81</v>
      </c>
      <c r="B3" s="3" t="s">
        <v>82</v>
      </c>
      <c r="C3" s="48" t="s">
        <v>83</v>
      </c>
      <c r="D3" s="48" t="s">
        <v>84</v>
      </c>
      <c r="E3" s="3" t="s">
        <v>85</v>
      </c>
      <c r="F3" s="48" t="s">
        <v>9</v>
      </c>
      <c r="G3" s="3" t="s">
        <v>8</v>
      </c>
      <c r="H3" s="48" t="s">
        <v>9</v>
      </c>
    </row>
    <row r="4" spans="1:8" ht="26" customHeight="1" x14ac:dyDescent="0.4">
      <c r="A4" s="48" t="s">
        <v>10</v>
      </c>
      <c r="B4" s="4">
        <f>'[1]09分類帳'!P4</f>
        <v>407428</v>
      </c>
      <c r="C4" s="72" t="s">
        <v>86</v>
      </c>
      <c r="D4" s="48" t="s">
        <v>87</v>
      </c>
      <c r="E4" s="4">
        <f>'[1]09分類帳'!G48</f>
        <v>9710</v>
      </c>
      <c r="F4" s="5">
        <f>E4/E13</f>
        <v>8.531088834025953E-2</v>
      </c>
      <c r="G4" s="4">
        <f>'[1]09分類帳'!G49</f>
        <v>9710</v>
      </c>
      <c r="H4" s="5">
        <f>G4/G13</f>
        <v>4.5571022273951774E-2</v>
      </c>
    </row>
    <row r="5" spans="1:8" ht="26" customHeight="1" x14ac:dyDescent="0.4">
      <c r="A5" s="48" t="s">
        <v>88</v>
      </c>
      <c r="B5" s="4">
        <f>'[1]09分類帳'!F52</f>
        <v>129920</v>
      </c>
      <c r="C5" s="74"/>
      <c r="D5" s="48" t="s">
        <v>14</v>
      </c>
      <c r="E5" s="4">
        <f>'[1]09分類帳'!H48</f>
        <v>7975</v>
      </c>
      <c r="F5" s="5">
        <f>E5/E13</f>
        <v>7.0067387694497399E-2</v>
      </c>
      <c r="G5" s="4">
        <f>'[1]09分類帳'!H49</f>
        <v>12710</v>
      </c>
      <c r="H5" s="5">
        <f>G5/G13</f>
        <v>5.9650637806583626E-2</v>
      </c>
    </row>
    <row r="6" spans="1:8" ht="29.5" customHeight="1" x14ac:dyDescent="0.4">
      <c r="A6" s="6" t="s">
        <v>15</v>
      </c>
      <c r="B6" s="4">
        <f>'[1]09分類帳'!G52</f>
        <v>0</v>
      </c>
      <c r="C6" s="74"/>
      <c r="D6" s="48" t="s">
        <v>89</v>
      </c>
      <c r="E6" s="4">
        <f>'[1]09分類帳'!I48</f>
        <v>0</v>
      </c>
      <c r="F6" s="5">
        <f>E6/E13</f>
        <v>0</v>
      </c>
      <c r="G6" s="4">
        <f>'[1]09分類帳'!I49</f>
        <v>0</v>
      </c>
      <c r="H6" s="5">
        <f>G6/G13</f>
        <v>0</v>
      </c>
    </row>
    <row r="7" spans="1:8" ht="30.65" customHeight="1" x14ac:dyDescent="0.4">
      <c r="A7" s="7" t="s">
        <v>90</v>
      </c>
      <c r="B7" s="4">
        <f>'[1]09分類帳'!H52</f>
        <v>0</v>
      </c>
      <c r="C7" s="74"/>
      <c r="D7" s="48" t="s">
        <v>91</v>
      </c>
      <c r="E7" s="4">
        <f>'[1]09分類帳'!J48</f>
        <v>5230</v>
      </c>
      <c r="F7" s="5">
        <f>E7/E13</f>
        <v>4.5950148920654722E-2</v>
      </c>
      <c r="G7" s="4">
        <f>'[1]09分類帳'!J49</f>
        <v>5230</v>
      </c>
      <c r="H7" s="5">
        <f>G7/G13</f>
        <v>2.4545463078554867E-2</v>
      </c>
    </row>
    <row r="8" spans="1:8" ht="30.65" customHeight="1" x14ac:dyDescent="0.4">
      <c r="A8" s="7" t="s">
        <v>19</v>
      </c>
      <c r="B8" s="4">
        <f>'[1]09分類帳'!I52</f>
        <v>0</v>
      </c>
      <c r="C8" s="74"/>
      <c r="D8" s="48" t="s">
        <v>20</v>
      </c>
      <c r="E8" s="4">
        <f>'[1]09分類帳'!K48</f>
        <v>48070</v>
      </c>
      <c r="F8" s="5">
        <f>E8/E13</f>
        <v>0.4223372196206257</v>
      </c>
      <c r="G8" s="4">
        <f>'[1]09分類帳'!K49</f>
        <v>128490</v>
      </c>
      <c r="H8" s="5">
        <f>G8/G13</f>
        <v>0.60302993326262233</v>
      </c>
    </row>
    <row r="9" spans="1:8" ht="32.5" customHeight="1" x14ac:dyDescent="0.4">
      <c r="A9" s="7" t="s">
        <v>21</v>
      </c>
      <c r="B9" s="4">
        <f>'[1]09分類帳'!J52</f>
        <v>0</v>
      </c>
      <c r="C9" s="74"/>
      <c r="D9" s="48" t="s">
        <v>92</v>
      </c>
      <c r="E9" s="4">
        <f>'[1]09分類帳'!L48</f>
        <v>0</v>
      </c>
      <c r="F9" s="5">
        <f>E9/E13</f>
        <v>0</v>
      </c>
      <c r="G9" s="4">
        <f>'[1]09分類帳'!L49</f>
        <v>0</v>
      </c>
      <c r="H9" s="5">
        <f>G9/G13</f>
        <v>0</v>
      </c>
    </row>
    <row r="10" spans="1:8" ht="30" customHeight="1" x14ac:dyDescent="0.4">
      <c r="A10" s="48" t="s">
        <v>93</v>
      </c>
      <c r="B10" s="4">
        <f>'[1]09分類帳'!K52</f>
        <v>0</v>
      </c>
      <c r="C10" s="74"/>
      <c r="D10" s="48" t="s">
        <v>24</v>
      </c>
      <c r="E10" s="4">
        <f>'[1]09分類帳'!M48</f>
        <v>16599</v>
      </c>
      <c r="F10" s="5">
        <f>E10/E13</f>
        <v>0.14583681107723667</v>
      </c>
      <c r="G10" s="4">
        <f>'[1]09分類帳'!M49</f>
        <v>24699</v>
      </c>
      <c r="H10" s="5">
        <f>G10/G13</f>
        <v>0.11591747468015806</v>
      </c>
    </row>
    <row r="11" spans="1:8" ht="36" customHeight="1" x14ac:dyDescent="0.4">
      <c r="A11" s="8" t="s">
        <v>94</v>
      </c>
      <c r="B11" s="4">
        <f>'[1]09分類帳'!L52</f>
        <v>-62200</v>
      </c>
      <c r="C11" s="74"/>
      <c r="D11" s="48" t="s">
        <v>95</v>
      </c>
      <c r="E11" s="4">
        <f>'[1]09分類帳'!N48</f>
        <v>26235</v>
      </c>
      <c r="F11" s="5">
        <f>E11/E13</f>
        <v>0.23049754434672595</v>
      </c>
      <c r="G11" s="4">
        <f>'[1]09分類帳'!N49</f>
        <v>32235</v>
      </c>
      <c r="H11" s="5">
        <f>G11/G13</f>
        <v>0.1512854688981293</v>
      </c>
    </row>
    <row r="12" spans="1:8" ht="31.25" customHeight="1" x14ac:dyDescent="0.4">
      <c r="A12" s="48"/>
      <c r="B12" s="4"/>
      <c r="C12" s="73" t="s">
        <v>96</v>
      </c>
      <c r="D12" s="8"/>
      <c r="E12" s="4"/>
      <c r="F12" s="5"/>
      <c r="G12" s="4"/>
      <c r="H12" s="5"/>
    </row>
    <row r="13" spans="1:8" ht="27.65" customHeight="1" x14ac:dyDescent="0.4">
      <c r="A13" s="48"/>
      <c r="B13" s="4"/>
      <c r="C13" s="73"/>
      <c r="D13" s="48" t="s">
        <v>97</v>
      </c>
      <c r="E13" s="4">
        <f>SUM(E4:E12)</f>
        <v>113819</v>
      </c>
      <c r="F13" s="5">
        <f>E13/E13</f>
        <v>1</v>
      </c>
      <c r="G13" s="4">
        <f>SUM(G4:G12)</f>
        <v>213074</v>
      </c>
      <c r="H13" s="9">
        <f>G13/G13</f>
        <v>1</v>
      </c>
    </row>
    <row r="14" spans="1:8" ht="33.65" customHeight="1" x14ac:dyDescent="0.4">
      <c r="A14" s="48" t="s">
        <v>29</v>
      </c>
      <c r="B14" s="4">
        <f>SUM(B5:B13)</f>
        <v>67720</v>
      </c>
      <c r="C14" s="73"/>
      <c r="D14" s="48" t="s">
        <v>30</v>
      </c>
      <c r="E14" s="4">
        <f>'[1]09分類帳'!P49</f>
        <v>361329</v>
      </c>
      <c r="F14" s="5"/>
      <c r="G14" s="4">
        <f>E14</f>
        <v>361329</v>
      </c>
      <c r="H14" s="10"/>
    </row>
    <row r="15" spans="1:8" ht="33" customHeight="1" x14ac:dyDescent="0.4">
      <c r="A15" s="48" t="s">
        <v>31</v>
      </c>
      <c r="B15" s="4">
        <f>B14+B4</f>
        <v>475148</v>
      </c>
      <c r="C15" s="65"/>
      <c r="D15" s="48" t="s">
        <v>31</v>
      </c>
      <c r="E15" s="4">
        <f>E13+E14</f>
        <v>475148</v>
      </c>
      <c r="F15" s="9">
        <f>SUM(F4:F11)</f>
        <v>1</v>
      </c>
      <c r="G15" s="4">
        <f>G13+G14</f>
        <v>574403</v>
      </c>
      <c r="H15" s="9">
        <f>SUM(H4:H11)</f>
        <v>1</v>
      </c>
    </row>
    <row r="16" spans="1:8" ht="67.25" customHeight="1" x14ac:dyDescent="0.4">
      <c r="A16" s="48" t="s">
        <v>32</v>
      </c>
      <c r="B16" s="67" t="s">
        <v>33</v>
      </c>
      <c r="C16" s="67"/>
      <c r="D16" s="67"/>
      <c r="E16" s="67"/>
      <c r="F16" s="67"/>
      <c r="G16" s="67"/>
      <c r="H16" s="67"/>
    </row>
    <row r="17" spans="1:8" ht="27.65" customHeight="1" x14ac:dyDescent="0.4">
      <c r="A17" s="68" t="s">
        <v>34</v>
      </c>
      <c r="B17" s="68"/>
      <c r="C17" s="68"/>
      <c r="D17" s="68"/>
      <c r="E17" s="68"/>
      <c r="F17" s="68"/>
      <c r="G17" s="68"/>
      <c r="H17" s="6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6" zoomScaleNormal="76" workbookViewId="0">
      <pane ySplit="3" topLeftCell="A4" activePane="bottomLeft" state="frozen"/>
      <selection pane="bottomLeft" activeCell="M9" sqref="M9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69" t="str">
        <f>'[1]09結算'!A1:C1</f>
        <v>嘉義縣大林鎮三和國民小學</v>
      </c>
      <c r="B1" s="69"/>
      <c r="C1" s="69"/>
      <c r="D1" s="70" t="s">
        <v>98</v>
      </c>
      <c r="E1" s="70"/>
      <c r="F1" s="70"/>
      <c r="G1" s="70"/>
      <c r="H1" s="70"/>
    </row>
    <row r="2" spans="1:8" ht="26" customHeight="1" x14ac:dyDescent="0.4">
      <c r="A2" s="71" t="s">
        <v>1</v>
      </c>
      <c r="B2" s="71"/>
      <c r="C2" s="71"/>
      <c r="D2" s="71" t="s">
        <v>99</v>
      </c>
      <c r="E2" s="71"/>
      <c r="F2" s="71"/>
      <c r="G2" s="71" t="s">
        <v>3</v>
      </c>
      <c r="H2" s="71"/>
    </row>
    <row r="3" spans="1:8" ht="26" customHeight="1" x14ac:dyDescent="0.4">
      <c r="A3" s="50" t="s">
        <v>100</v>
      </c>
      <c r="B3" s="3" t="s">
        <v>101</v>
      </c>
      <c r="C3" s="50" t="s">
        <v>102</v>
      </c>
      <c r="D3" s="50" t="s">
        <v>103</v>
      </c>
      <c r="E3" s="3" t="s">
        <v>104</v>
      </c>
      <c r="F3" s="50" t="s">
        <v>105</v>
      </c>
      <c r="G3" s="3" t="s">
        <v>104</v>
      </c>
      <c r="H3" s="50" t="s">
        <v>105</v>
      </c>
    </row>
    <row r="4" spans="1:8" ht="26" customHeight="1" x14ac:dyDescent="0.4">
      <c r="A4" s="50" t="s">
        <v>106</v>
      </c>
      <c r="B4" s="4">
        <f>'[1]10分類帳'!P4</f>
        <v>361329</v>
      </c>
      <c r="C4" s="72" t="s">
        <v>107</v>
      </c>
      <c r="D4" s="50" t="s">
        <v>108</v>
      </c>
      <c r="E4" s="4">
        <f>'[1]10分類帳'!G48</f>
        <v>6908</v>
      </c>
      <c r="F4" s="5">
        <f>E4/E13</f>
        <v>3.2768999426020712E-2</v>
      </c>
      <c r="G4" s="4">
        <f>'[1]10分類帳'!G49</f>
        <v>16618</v>
      </c>
      <c r="H4" s="5">
        <f>G4/G13</f>
        <v>3.9204214370474874E-2</v>
      </c>
    </row>
    <row r="5" spans="1:8" ht="26" customHeight="1" x14ac:dyDescent="0.4">
      <c r="A5" s="50" t="s">
        <v>109</v>
      </c>
      <c r="B5" s="4">
        <f>'[1]10分類帳'!F52</f>
        <v>165197</v>
      </c>
      <c r="C5" s="74"/>
      <c r="D5" s="50" t="s">
        <v>110</v>
      </c>
      <c r="E5" s="4">
        <f>'[1]10分類帳'!H48</f>
        <v>129480</v>
      </c>
      <c r="F5" s="5">
        <f>E5/E13</f>
        <v>0.61420527586583118</v>
      </c>
      <c r="G5" s="4">
        <f>'[1]10分類帳'!H49</f>
        <v>142190</v>
      </c>
      <c r="H5" s="5">
        <f>G5/G13</f>
        <v>0.33544633778660621</v>
      </c>
    </row>
    <row r="6" spans="1:8" ht="29.5" customHeight="1" x14ac:dyDescent="0.4">
      <c r="A6" s="6" t="s">
        <v>111</v>
      </c>
      <c r="B6" s="4">
        <f>'[1]10分類帳'!G52</f>
        <v>0</v>
      </c>
      <c r="C6" s="74"/>
      <c r="D6" s="50" t="s">
        <v>112</v>
      </c>
      <c r="E6" s="4">
        <f>'[1]10分類帳'!I48</f>
        <v>0</v>
      </c>
      <c r="F6" s="5">
        <f>E6/E13</f>
        <v>0</v>
      </c>
      <c r="G6" s="4">
        <f>'[1]10分類帳'!I49</f>
        <v>0</v>
      </c>
      <c r="H6" s="5">
        <f>G6/G13</f>
        <v>0</v>
      </c>
    </row>
    <row r="7" spans="1:8" ht="33" customHeight="1" x14ac:dyDescent="0.4">
      <c r="A7" s="7" t="s">
        <v>113</v>
      </c>
      <c r="B7" s="4">
        <f>'[1]10分類帳'!H52</f>
        <v>77720</v>
      </c>
      <c r="C7" s="74"/>
      <c r="D7" s="50" t="s">
        <v>114</v>
      </c>
      <c r="E7" s="4">
        <f>'[1]10分類帳'!J48</f>
        <v>0</v>
      </c>
      <c r="F7" s="5">
        <f>E7/E13</f>
        <v>0</v>
      </c>
      <c r="G7" s="4">
        <f>'[1]10分類帳'!J49</f>
        <v>5230</v>
      </c>
      <c r="H7" s="5">
        <f>G7/G13</f>
        <v>1.2338310335635068E-2</v>
      </c>
    </row>
    <row r="8" spans="1:8" ht="30.65" customHeight="1" x14ac:dyDescent="0.4">
      <c r="A8" s="7" t="s">
        <v>19</v>
      </c>
      <c r="B8" s="4">
        <f>'[1]10分類帳'!I52</f>
        <v>53600</v>
      </c>
      <c r="C8" s="74"/>
      <c r="D8" s="50" t="s">
        <v>20</v>
      </c>
      <c r="E8" s="4">
        <f>'[1]10分類帳'!K48</f>
        <v>41004</v>
      </c>
      <c r="F8" s="5">
        <f>E8/E13</f>
        <v>0.19450782461849353</v>
      </c>
      <c r="G8" s="4">
        <f>'[1]10分類帳'!K49</f>
        <v>169494</v>
      </c>
      <c r="H8" s="5">
        <f>G8/G13</f>
        <v>0.39986033881991023</v>
      </c>
    </row>
    <row r="9" spans="1:8" ht="32.5" customHeight="1" x14ac:dyDescent="0.4">
      <c r="A9" s="7" t="s">
        <v>21</v>
      </c>
      <c r="B9" s="4">
        <f>'[1]10分類帳'!J52</f>
        <v>72000</v>
      </c>
      <c r="C9" s="74"/>
      <c r="D9" s="50" t="s">
        <v>22</v>
      </c>
      <c r="E9" s="4">
        <f>'[1]10分類帳'!L48</f>
        <v>30987</v>
      </c>
      <c r="F9" s="5">
        <f>E9/E13</f>
        <v>0.14699087799856742</v>
      </c>
      <c r="G9" s="4">
        <f>'[1]10分類帳'!L49</f>
        <v>30987</v>
      </c>
      <c r="H9" s="5">
        <f>G9/G13</f>
        <v>7.3102719382471107E-2</v>
      </c>
    </row>
    <row r="10" spans="1:8" ht="30.65" customHeight="1" x14ac:dyDescent="0.4">
      <c r="A10" s="50" t="s">
        <v>115</v>
      </c>
      <c r="B10" s="4">
        <f>'[1]10分類帳'!K52</f>
        <v>0</v>
      </c>
      <c r="C10" s="74"/>
      <c r="D10" s="50" t="s">
        <v>24</v>
      </c>
      <c r="E10" s="4">
        <f>'[1]10分類帳'!M48</f>
        <v>2400</v>
      </c>
      <c r="F10" s="5">
        <f>E10/E13</f>
        <v>1.1384713176382413E-2</v>
      </c>
      <c r="G10" s="4">
        <f>'[1]10分類帳'!M49</f>
        <v>27099</v>
      </c>
      <c r="H10" s="5">
        <f>G10/G13</f>
        <v>6.3930377014411996E-2</v>
      </c>
    </row>
    <row r="11" spans="1:8" ht="35" customHeight="1" x14ac:dyDescent="0.4">
      <c r="A11" s="8" t="s">
        <v>25</v>
      </c>
      <c r="B11" s="4">
        <f>'[1]10分類帳'!L52</f>
        <v>-5950</v>
      </c>
      <c r="C11" s="74"/>
      <c r="D11" s="50" t="s">
        <v>116</v>
      </c>
      <c r="E11" s="4">
        <f>'[1]10分類帳'!N48</f>
        <v>30</v>
      </c>
      <c r="F11" s="5">
        <f>E11/E13</f>
        <v>1.4230891470478016E-4</v>
      </c>
      <c r="G11" s="4">
        <f>'[1]10分類帳'!N49</f>
        <v>32265</v>
      </c>
      <c r="H11" s="5">
        <f>G11/G13</f>
        <v>7.611770229049053E-2</v>
      </c>
    </row>
    <row r="12" spans="1:8" ht="26" customHeight="1" x14ac:dyDescent="0.4">
      <c r="A12" s="50"/>
      <c r="B12" s="4"/>
      <c r="C12" s="73" t="s">
        <v>117</v>
      </c>
      <c r="D12" s="8"/>
      <c r="E12" s="4"/>
      <c r="F12" s="5"/>
      <c r="G12" s="4"/>
      <c r="H12" s="5"/>
    </row>
    <row r="13" spans="1:8" ht="30.65" customHeight="1" x14ac:dyDescent="0.4">
      <c r="A13" s="50"/>
      <c r="B13" s="4"/>
      <c r="C13" s="73"/>
      <c r="D13" s="50" t="s">
        <v>28</v>
      </c>
      <c r="E13" s="4">
        <f>SUM(E4:E12)</f>
        <v>210809</v>
      </c>
      <c r="F13" s="5">
        <f>E13/E13</f>
        <v>1</v>
      </c>
      <c r="G13" s="4">
        <f>SUM(G4:G12)</f>
        <v>423883</v>
      </c>
      <c r="H13" s="9">
        <f>G13/G13</f>
        <v>1</v>
      </c>
    </row>
    <row r="14" spans="1:8" ht="35.5" customHeight="1" x14ac:dyDescent="0.4">
      <c r="A14" s="50" t="s">
        <v>118</v>
      </c>
      <c r="B14" s="4">
        <f>SUM(B5:B13)</f>
        <v>362567</v>
      </c>
      <c r="C14" s="73"/>
      <c r="D14" s="50" t="s">
        <v>119</v>
      </c>
      <c r="E14" s="4">
        <f>'[1]10分類帳'!P49</f>
        <v>513087</v>
      </c>
      <c r="F14" s="5"/>
      <c r="G14" s="4">
        <f>E14</f>
        <v>513087</v>
      </c>
      <c r="H14" s="10"/>
    </row>
    <row r="15" spans="1:8" ht="33" customHeight="1" x14ac:dyDescent="0.4">
      <c r="A15" s="50" t="s">
        <v>31</v>
      </c>
      <c r="B15" s="4">
        <f>B14+B4</f>
        <v>723896</v>
      </c>
      <c r="C15" s="65"/>
      <c r="D15" s="50" t="s">
        <v>31</v>
      </c>
      <c r="E15" s="4">
        <f>E13+E14</f>
        <v>723896</v>
      </c>
      <c r="F15" s="9">
        <f>SUM(F4:F11)</f>
        <v>1</v>
      </c>
      <c r="G15" s="4">
        <f>G13+G14</f>
        <v>936970</v>
      </c>
      <c r="H15" s="9">
        <f>SUM(H4:H11)</f>
        <v>1</v>
      </c>
    </row>
    <row r="16" spans="1:8" ht="67.25" customHeight="1" x14ac:dyDescent="0.4">
      <c r="A16" s="50" t="s">
        <v>32</v>
      </c>
      <c r="B16" s="67" t="s">
        <v>120</v>
      </c>
      <c r="C16" s="67"/>
      <c r="D16" s="67"/>
      <c r="E16" s="67"/>
      <c r="F16" s="67"/>
      <c r="G16" s="67"/>
      <c r="H16" s="67"/>
    </row>
    <row r="17" spans="1:8" ht="27.65" customHeight="1" x14ac:dyDescent="0.4">
      <c r="A17" s="68" t="s">
        <v>121</v>
      </c>
      <c r="B17" s="68"/>
      <c r="C17" s="68"/>
      <c r="D17" s="68"/>
      <c r="E17" s="68"/>
      <c r="F17" s="68"/>
      <c r="G17" s="68"/>
      <c r="H17" s="6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pane ySplit="3" topLeftCell="A10" activePane="bottomLeft" state="frozen"/>
      <selection pane="bottomLeft" activeCell="L11" sqref="L11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" style="1" customWidth="1"/>
    <col min="4" max="4" width="14.90625" style="1" customWidth="1"/>
    <col min="5" max="5" width="13.6328125" style="11" customWidth="1"/>
    <col min="6" max="6" width="12.6328125" style="1" customWidth="1"/>
    <col min="7" max="7" width="15" style="11" customWidth="1"/>
    <col min="8" max="8" width="11" style="1" customWidth="1"/>
    <col min="9" max="256" width="8.90625" style="1"/>
    <col min="257" max="257" width="13.90625" style="1" customWidth="1"/>
    <col min="258" max="258" width="12.6328125" style="1" customWidth="1"/>
    <col min="259" max="259" width="42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5" style="1" customWidth="1"/>
    <col min="264" max="264" width="11" style="1" customWidth="1"/>
    <col min="265" max="512" width="8.90625" style="1"/>
    <col min="513" max="513" width="13.90625" style="1" customWidth="1"/>
    <col min="514" max="514" width="12.6328125" style="1" customWidth="1"/>
    <col min="515" max="515" width="42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5" style="1" customWidth="1"/>
    <col min="520" max="520" width="11" style="1" customWidth="1"/>
    <col min="521" max="768" width="8.90625" style="1"/>
    <col min="769" max="769" width="13.90625" style="1" customWidth="1"/>
    <col min="770" max="770" width="12.6328125" style="1" customWidth="1"/>
    <col min="771" max="771" width="42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5" style="1" customWidth="1"/>
    <col min="776" max="776" width="11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5" style="1" customWidth="1"/>
    <col min="1032" max="1032" width="11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5" style="1" customWidth="1"/>
    <col min="1288" max="1288" width="11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5" style="1" customWidth="1"/>
    <col min="1544" max="1544" width="11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5" style="1" customWidth="1"/>
    <col min="1800" max="1800" width="11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5" style="1" customWidth="1"/>
    <col min="2056" max="2056" width="11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5" style="1" customWidth="1"/>
    <col min="2312" max="2312" width="11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5" style="1" customWidth="1"/>
    <col min="2568" max="2568" width="11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5" style="1" customWidth="1"/>
    <col min="2824" max="2824" width="11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5" style="1" customWidth="1"/>
    <col min="3080" max="3080" width="11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5" style="1" customWidth="1"/>
    <col min="3336" max="3336" width="11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5" style="1" customWidth="1"/>
    <col min="3592" max="3592" width="11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5" style="1" customWidth="1"/>
    <col min="3848" max="3848" width="11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5" style="1" customWidth="1"/>
    <col min="4104" max="4104" width="11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5" style="1" customWidth="1"/>
    <col min="4360" max="4360" width="11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5" style="1" customWidth="1"/>
    <col min="4616" max="4616" width="11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5" style="1" customWidth="1"/>
    <col min="4872" max="4872" width="11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5" style="1" customWidth="1"/>
    <col min="5128" max="5128" width="11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5" style="1" customWidth="1"/>
    <col min="5384" max="5384" width="11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5" style="1" customWidth="1"/>
    <col min="5640" max="5640" width="11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5" style="1" customWidth="1"/>
    <col min="5896" max="5896" width="11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5" style="1" customWidth="1"/>
    <col min="6152" max="6152" width="11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5" style="1" customWidth="1"/>
    <col min="6408" max="6408" width="11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5" style="1" customWidth="1"/>
    <col min="6664" max="6664" width="11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5" style="1" customWidth="1"/>
    <col min="6920" max="6920" width="11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5" style="1" customWidth="1"/>
    <col min="7176" max="7176" width="11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5" style="1" customWidth="1"/>
    <col min="7432" max="7432" width="11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5" style="1" customWidth="1"/>
    <col min="7688" max="7688" width="11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5" style="1" customWidth="1"/>
    <col min="7944" max="7944" width="11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5" style="1" customWidth="1"/>
    <col min="8200" max="8200" width="11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5" style="1" customWidth="1"/>
    <col min="8456" max="8456" width="11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5" style="1" customWidth="1"/>
    <col min="8712" max="8712" width="11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5" style="1" customWidth="1"/>
    <col min="8968" max="8968" width="11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5" style="1" customWidth="1"/>
    <col min="9224" max="9224" width="11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5" style="1" customWidth="1"/>
    <col min="9480" max="9480" width="11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5" style="1" customWidth="1"/>
    <col min="9736" max="9736" width="11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5" style="1" customWidth="1"/>
    <col min="9992" max="9992" width="11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5" style="1" customWidth="1"/>
    <col min="10248" max="10248" width="11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5" style="1" customWidth="1"/>
    <col min="10504" max="10504" width="11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5" style="1" customWidth="1"/>
    <col min="10760" max="10760" width="11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5" style="1" customWidth="1"/>
    <col min="11016" max="11016" width="11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5" style="1" customWidth="1"/>
    <col min="11272" max="11272" width="11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5" style="1" customWidth="1"/>
    <col min="11528" max="11528" width="11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5" style="1" customWidth="1"/>
    <col min="11784" max="11784" width="11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5" style="1" customWidth="1"/>
    <col min="12040" max="12040" width="11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5" style="1" customWidth="1"/>
    <col min="12296" max="12296" width="11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5" style="1" customWidth="1"/>
    <col min="12552" max="12552" width="11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5" style="1" customWidth="1"/>
    <col min="12808" max="12808" width="11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5" style="1" customWidth="1"/>
    <col min="13064" max="13064" width="11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5" style="1" customWidth="1"/>
    <col min="13320" max="13320" width="11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5" style="1" customWidth="1"/>
    <col min="13576" max="13576" width="11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5" style="1" customWidth="1"/>
    <col min="13832" max="13832" width="11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5" style="1" customWidth="1"/>
    <col min="14088" max="14088" width="11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5" style="1" customWidth="1"/>
    <col min="14344" max="14344" width="11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5" style="1" customWidth="1"/>
    <col min="14600" max="14600" width="11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5" style="1" customWidth="1"/>
    <col min="14856" max="14856" width="11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5" style="1" customWidth="1"/>
    <col min="15112" max="15112" width="11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5" style="1" customWidth="1"/>
    <col min="15368" max="15368" width="11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5" style="1" customWidth="1"/>
    <col min="15624" max="15624" width="11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5" style="1" customWidth="1"/>
    <col min="15880" max="15880" width="11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5" style="1" customWidth="1"/>
    <col min="16136" max="16136" width="11" style="1" customWidth="1"/>
    <col min="16137" max="16384" width="8.90625" style="1"/>
  </cols>
  <sheetData>
    <row r="1" spans="1:8" ht="29.5" customHeight="1" x14ac:dyDescent="0.4">
      <c r="A1" s="69" t="str">
        <f>'[1]10結算'!A1:C1</f>
        <v>嘉義縣大林鎮三和國民小學</v>
      </c>
      <c r="B1" s="69"/>
      <c r="C1" s="69"/>
      <c r="D1" s="70" t="s">
        <v>122</v>
      </c>
      <c r="E1" s="70"/>
      <c r="F1" s="70"/>
      <c r="G1" s="70"/>
      <c r="H1" s="70"/>
    </row>
    <row r="2" spans="1:8" ht="26" customHeight="1" x14ac:dyDescent="0.4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" customHeight="1" x14ac:dyDescent="0.4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" customHeight="1" x14ac:dyDescent="0.4">
      <c r="A4" s="51" t="s">
        <v>123</v>
      </c>
      <c r="B4" s="4">
        <f>'[1]11分類帳'!P4</f>
        <v>513087</v>
      </c>
      <c r="C4" s="72" t="s">
        <v>124</v>
      </c>
      <c r="D4" s="51" t="s">
        <v>12</v>
      </c>
      <c r="E4" s="4">
        <f>'[1]11分類帳'!G48</f>
        <v>4330</v>
      </c>
      <c r="F4" s="5">
        <f>E4/E13</f>
        <v>2.1731056842020736E-2</v>
      </c>
      <c r="G4" s="4">
        <f>'[1]11分類帳'!G49</f>
        <v>20948</v>
      </c>
      <c r="H4" s="5">
        <f>G4/G13</f>
        <v>4.6177280372451467E-2</v>
      </c>
    </row>
    <row r="5" spans="1:8" ht="26" customHeight="1" x14ac:dyDescent="0.4">
      <c r="A5" s="51" t="s">
        <v>13</v>
      </c>
      <c r="B5" s="4">
        <f>'[1]11分類帳'!F52</f>
        <v>165366</v>
      </c>
      <c r="C5" s="74"/>
      <c r="D5" s="51" t="s">
        <v>125</v>
      </c>
      <c r="E5" s="4">
        <f>'[1]11分類帳'!H48</f>
        <v>114960</v>
      </c>
      <c r="F5" s="5">
        <f>E5/E13</f>
        <v>0.5769520310759132</v>
      </c>
      <c r="G5" s="4">
        <f>'[1]11分類帳'!H49</f>
        <v>257150</v>
      </c>
      <c r="H5" s="5">
        <f>G5/G13</f>
        <v>0.56685543478021261</v>
      </c>
    </row>
    <row r="6" spans="1:8" ht="29.5" customHeight="1" x14ac:dyDescent="0.4">
      <c r="A6" s="6" t="s">
        <v>15</v>
      </c>
      <c r="B6" s="4">
        <f>'[1]11分類帳'!G52</f>
        <v>0</v>
      </c>
      <c r="C6" s="74"/>
      <c r="D6" s="51" t="s">
        <v>126</v>
      </c>
      <c r="E6" s="4">
        <f>'[1]11分類帳'!I48</f>
        <v>4740</v>
      </c>
      <c r="F6" s="5">
        <f>E6/E13</f>
        <v>2.3788731970249027E-2</v>
      </c>
      <c r="G6" s="4">
        <f>'[1]11分類帳'!I49</f>
        <v>4740</v>
      </c>
      <c r="H6" s="5">
        <f>G6/G13</f>
        <v>1.0448744938200303E-2</v>
      </c>
    </row>
    <row r="7" spans="1:8" ht="32.5" customHeight="1" x14ac:dyDescent="0.4">
      <c r="A7" s="7" t="s">
        <v>127</v>
      </c>
      <c r="B7" s="4">
        <f>'[1]11分類帳'!H52</f>
        <v>0</v>
      </c>
      <c r="C7" s="74"/>
      <c r="D7" s="51" t="s">
        <v>18</v>
      </c>
      <c r="E7" s="4">
        <f>'[1]11分類帳'!J48</f>
        <v>4230</v>
      </c>
      <c r="F7" s="5">
        <f>E7/E13</f>
        <v>2.1229184859526032E-2</v>
      </c>
      <c r="G7" s="4">
        <f>'[1]11分類帳'!J49</f>
        <v>9460</v>
      </c>
      <c r="H7" s="5">
        <f>G7/G13</f>
        <v>2.0853402345015794E-2</v>
      </c>
    </row>
    <row r="8" spans="1:8" ht="30" customHeight="1" x14ac:dyDescent="0.4">
      <c r="A8" s="7" t="s">
        <v>128</v>
      </c>
      <c r="B8" s="4">
        <f>'[1]11分類帳'!I52</f>
        <v>0</v>
      </c>
      <c r="C8" s="74"/>
      <c r="D8" s="51" t="s">
        <v>129</v>
      </c>
      <c r="E8" s="4">
        <f>'[1]11分類帳'!K48</f>
        <v>44123</v>
      </c>
      <c r="F8" s="5">
        <f>E8/E13</f>
        <v>0.22144097483613881</v>
      </c>
      <c r="G8" s="4">
        <f>'[1]11分類帳'!K48</f>
        <v>44123</v>
      </c>
      <c r="H8" s="5">
        <f>G8/G13</f>
        <v>9.7263707364601687E-2</v>
      </c>
    </row>
    <row r="9" spans="1:8" ht="33.65" customHeight="1" x14ac:dyDescent="0.4">
      <c r="A9" s="7" t="s">
        <v>130</v>
      </c>
      <c r="B9" s="4">
        <f>'[1]11分類帳'!J52</f>
        <v>0</v>
      </c>
      <c r="C9" s="74"/>
      <c r="D9" s="51" t="s">
        <v>131</v>
      </c>
      <c r="E9" s="4">
        <f>'[1]11分類帳'!L48</f>
        <v>461</v>
      </c>
      <c r="F9" s="5">
        <f>E9/E13</f>
        <v>2.313629839300591E-3</v>
      </c>
      <c r="G9" s="4">
        <f>'[1]11分類帳'!L49</f>
        <v>31448</v>
      </c>
      <c r="H9" s="5">
        <f>G9/G13</f>
        <v>6.9323234349477458E-2</v>
      </c>
    </row>
    <row r="10" spans="1:8" ht="30" customHeight="1" x14ac:dyDescent="0.4">
      <c r="A10" s="51" t="s">
        <v>132</v>
      </c>
      <c r="B10" s="4">
        <f>'[1]11分類帳'!K52</f>
        <v>1000</v>
      </c>
      <c r="C10" s="74"/>
      <c r="D10" s="51" t="s">
        <v>24</v>
      </c>
      <c r="E10" s="4">
        <f>'[1]11分類帳'!M48</f>
        <v>25100</v>
      </c>
      <c r="F10" s="5">
        <f>E10/E13</f>
        <v>0.12596986760617102</v>
      </c>
      <c r="G10" s="4">
        <f>'[1]11分類帳'!M49</f>
        <v>52199</v>
      </c>
      <c r="H10" s="5">
        <f>G10/G13</f>
        <v>0.11506625253778853</v>
      </c>
    </row>
    <row r="11" spans="1:8" ht="42" customHeight="1" x14ac:dyDescent="0.4">
      <c r="A11" s="8" t="s">
        <v>25</v>
      </c>
      <c r="B11" s="4">
        <f>'[1]11分類帳'!L52</f>
        <v>-5350</v>
      </c>
      <c r="C11" s="74"/>
      <c r="D11" s="51" t="s">
        <v>133</v>
      </c>
      <c r="E11" s="4">
        <f>'[1]11分類帳'!N48</f>
        <v>1310</v>
      </c>
      <c r="F11" s="5">
        <f>E11/E13</f>
        <v>6.5745229706806385E-3</v>
      </c>
      <c r="G11" s="4">
        <f>'[1]11分類帳'!N49</f>
        <v>33575</v>
      </c>
      <c r="H11" s="5">
        <f>G11/G13</f>
        <v>7.4011943312252151E-2</v>
      </c>
    </row>
    <row r="12" spans="1:8" ht="28.25" customHeight="1" x14ac:dyDescent="0.4">
      <c r="A12" s="51"/>
      <c r="B12" s="4"/>
      <c r="C12" s="73" t="s">
        <v>134</v>
      </c>
      <c r="D12" s="8"/>
      <c r="E12" s="4"/>
      <c r="F12" s="5"/>
      <c r="G12" s="4"/>
      <c r="H12" s="5"/>
    </row>
    <row r="13" spans="1:8" ht="27.65" customHeight="1" x14ac:dyDescent="0.4">
      <c r="A13" s="51"/>
      <c r="B13" s="4"/>
      <c r="C13" s="73"/>
      <c r="D13" s="51" t="s">
        <v>28</v>
      </c>
      <c r="E13" s="4">
        <f>SUM(E4:E12)</f>
        <v>199254</v>
      </c>
      <c r="F13" s="5">
        <f>E13/E13</f>
        <v>1</v>
      </c>
      <c r="G13" s="4">
        <f>SUM(G4:G12)</f>
        <v>453643</v>
      </c>
      <c r="H13" s="9">
        <f>G13/G13</f>
        <v>1</v>
      </c>
    </row>
    <row r="14" spans="1:8" ht="38.5" customHeight="1" x14ac:dyDescent="0.4">
      <c r="A14" s="51" t="s">
        <v>29</v>
      </c>
      <c r="B14" s="4">
        <f>SUM(B5:B12)</f>
        <v>161016</v>
      </c>
      <c r="C14" s="73"/>
      <c r="D14" s="51" t="s">
        <v>135</v>
      </c>
      <c r="E14" s="4">
        <f>'[1]11分類帳'!P49</f>
        <v>474849</v>
      </c>
      <c r="F14" s="5"/>
      <c r="G14" s="4">
        <f>E14</f>
        <v>474849</v>
      </c>
      <c r="H14" s="10"/>
    </row>
    <row r="15" spans="1:8" ht="38.5" customHeight="1" x14ac:dyDescent="0.4">
      <c r="A15" s="51" t="s">
        <v>31</v>
      </c>
      <c r="B15" s="4">
        <f>B14+B4</f>
        <v>674103</v>
      </c>
      <c r="C15" s="65"/>
      <c r="D15" s="51" t="s">
        <v>31</v>
      </c>
      <c r="E15" s="4">
        <f>E13+E14</f>
        <v>674103</v>
      </c>
      <c r="F15" s="9">
        <f>SUM(F4:F11)</f>
        <v>1</v>
      </c>
      <c r="G15" s="4">
        <f>G13+G14</f>
        <v>928492</v>
      </c>
      <c r="H15" s="9">
        <f>SUM(H4:H11)</f>
        <v>1</v>
      </c>
    </row>
    <row r="16" spans="1:8" ht="57" customHeight="1" x14ac:dyDescent="0.4">
      <c r="A16" s="51" t="s">
        <v>32</v>
      </c>
      <c r="B16" s="67" t="s">
        <v>33</v>
      </c>
      <c r="C16" s="75"/>
      <c r="D16" s="75"/>
      <c r="E16" s="75"/>
      <c r="F16" s="75"/>
      <c r="G16" s="75"/>
      <c r="H16" s="75"/>
    </row>
    <row r="17" spans="1:8" ht="27.65" customHeight="1" x14ac:dyDescent="0.4">
      <c r="A17" s="68" t="s">
        <v>136</v>
      </c>
      <c r="B17" s="68"/>
      <c r="C17" s="68"/>
      <c r="D17" s="68"/>
      <c r="E17" s="68"/>
      <c r="F17" s="68"/>
      <c r="G17" s="68"/>
      <c r="H17" s="6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學年結算</vt:lpstr>
      <vt:lpstr>11008結算</vt:lpstr>
      <vt:lpstr>11009結算</vt:lpstr>
      <vt:lpstr>11010結算</vt:lpstr>
      <vt:lpstr>11011結算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2021-09-11T07:59:17Z</dcterms:created>
  <dcterms:modified xsi:type="dcterms:W3CDTF">2021-12-16T08:18:15Z</dcterms:modified>
</cp:coreProperties>
</file>