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8130" firstSheet="1" activeTab="7"/>
  </bookViews>
  <sheets>
    <sheet name="學年結算" sheetId="1" r:id="rId1"/>
    <sheet name="10809結算" sheetId="2" r:id="rId2"/>
    <sheet name="10810結算" sheetId="3" r:id="rId3"/>
    <sheet name="10811結算" sheetId="4" r:id="rId4"/>
    <sheet name="10812結算" sheetId="5" r:id="rId5"/>
    <sheet name="10901結算" sheetId="6" r:id="rId6"/>
    <sheet name="10902結算" sheetId="7" r:id="rId7"/>
    <sheet name="10903結算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<sst xmlns="http://schemas.openxmlformats.org/spreadsheetml/2006/main" count="301" uniqueCount="233">
  <si>
    <t>截止本月底止累計數</t>
  </si>
  <si>
    <t>108年9月份學校午餐費收支結算表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</si>
  <si>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</si>
  <si>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</si>
  <si>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</si>
  <si>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</si>
  <si>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</si>
  <si>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</si>
  <si>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</si>
  <si>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</si>
  <si>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</si>
  <si>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</si>
  <si>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</si>
  <si>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</si>
  <si>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</si>
  <si>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</si>
  <si>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</si>
  <si>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</si>
  <si>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</si>
  <si>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</si>
  <si>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</si>
  <si>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</si>
  <si>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</si>
  <si>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</si>
  <si>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</si>
  <si>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</si>
  <si>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</si>
  <si>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</si>
  <si>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</si>
  <si>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</si>
  <si>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</si>
  <si>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</si>
  <si>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填表說明：
一、本表應依據學校每月份學生收支午餐結算表填載，每月結存數應與現金出納帳結存數相符。
二、本表請以A3格式填妥三份；一份留校存查，二份於每年7月10日前送縣政府教育局或指定學校彙整。
三、本學年度各項收入百分比應以合計數比例計算填列（總計列上月結存欄只填上學年度結存數）。
四、本學年度各項支出百分比應以合計數-本月結存之支出數比例計算填列，本月結存百分比欄免填（總計列本月結存欄只填本學年度最後月份之結存數）。
五、收入部分及支出部分之「合計」均應橫的計算。（黃色欄位可自動計算參考使用）
六、收</t>
  </si>
  <si>
    <t>108學年度（108年8月至109年7月）學校午餐費收支結算表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</si>
  <si>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</si>
  <si>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</si>
  <si>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</si>
  <si>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</si>
  <si>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</si>
  <si>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</si>
  <si>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</si>
  <si>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</si>
  <si>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</si>
  <si>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</si>
  <si>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</si>
  <si>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</si>
  <si>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</si>
  <si>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</si>
  <si>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</si>
  <si>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</si>
  <si>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</si>
  <si>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</si>
  <si>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</si>
  <si>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</si>
  <si>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</si>
  <si>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</si>
  <si>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</si>
  <si>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</si>
  <si>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</si>
  <si>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</si>
  <si>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</si>
  <si>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</si>
  <si>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</si>
  <si>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</si>
  <si>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</si>
  <si>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</si>
  <si>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</si>
  <si>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</si>
  <si>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</si>
  <si>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</si>
  <si>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</si>
  <si>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學年度三和國小：編製教職員工人數（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）人。社團國小：編製教職員工人數（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）人。
二、其他收入包括下列各項：廢油收入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年下半期利息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年上半期利息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元；廚工勞保費自付額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元。</t>
    </r>
  </si>
  <si>
    <t>製表：                   出納：                   主計：                   執行秘書：                   稽核：                       校長：</t>
  </si>
  <si>
    <t>四、農糧署退回午餐費 8721元
五、本月未繳午餐費
    計 0 人 0 元
   （附繳納午餐費情形統計表）
六、以前未繳午餐費
    計 0 人 0 元</t>
  </si>
  <si>
    <t>一、本月每人收午餐費 670 元
二、應收午餐費
    學  生：235 人(三和)  23人(社團)
    教職員：33 人(三和) 9人(社團)
    工  友 1 人
    合  計 301 人 共  205466 元
三、免收減收午餐費
   （1）全免及減收學生午餐費
        計  41 人 27470 元(三和) 
            13 人 8710  元(社團)
   （2）全免工友午餐費
        計 0 人 0 元
     共計 54 人 36180  元</t>
  </si>
  <si>
    <t>108年10月份學校午餐費收支結算表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</si>
  <si>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</si>
  <si>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</si>
  <si>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</si>
  <si>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</si>
  <si>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</si>
  <si>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</si>
  <si>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</si>
  <si>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</si>
  <si>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</si>
  <si>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</si>
  <si>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</si>
  <si>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</si>
  <si>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</si>
  <si>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</si>
  <si>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</si>
  <si>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</si>
  <si>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</si>
  <si>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</si>
  <si>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</si>
  <si>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</si>
  <si>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</si>
  <si>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</si>
  <si>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</si>
  <si>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計 0 人 0 元
   （附繳納午餐費情形統計表）
五、以前未繳午餐費
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</si>
  <si>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</si>
  <si>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</si>
  <si>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</si>
  <si>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</si>
  <si>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</si>
  <si>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 18760 元；清寒學生補助費共 16080 元
二、本月補助費支出包括下列各項：</t>
  </si>
  <si>
    <t xml:space="preserve">製表            出納              會計              稽核              執行秘書               校長    </t>
  </si>
  <si>
    <t>108年11月份學校午餐費收支結算表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</si>
  <si>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</si>
  <si>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</si>
  <si>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</si>
  <si>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</si>
  <si>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</si>
  <si>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</si>
  <si>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</si>
  <si>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</si>
  <si>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</si>
  <si>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</si>
  <si>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</si>
  <si>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</si>
  <si>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</si>
  <si>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</si>
  <si>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</si>
  <si>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</si>
  <si>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</si>
  <si>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</si>
  <si>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</si>
  <si>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</si>
  <si>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</t>
  </si>
  <si>
    <t>設備維護費</t>
  </si>
  <si>
    <t>雜支</t>
  </si>
  <si>
    <t xml:space="preserve">五、本月未繳午餐費
          計 0 人 0 元
        （附繳納午餐費情形統計表）
六、以前未繳午餐費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</si>
  <si>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</si>
  <si>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</si>
  <si>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</si>
  <si>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</si>
  <si>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</si>
  <si>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 45560元；清寒學生補助費共 64320元
二、本月補助費支出包括下列各項：</t>
  </si>
  <si>
    <t xml:space="preserve">製表            出納              會計              稽核              執行秘書               校長    </t>
  </si>
  <si>
    <t>一、本月每人收午餐費 670 元
二、應收午餐費
    學  生：234 人(三和)  23人(社團)
    教職員：32 人(三和) 8人(社團)
    工  友 1 人(三和)
    合  計 298 人 共 198414 元
三、免收減收午餐費
   （1）全免及減收學生午餐費
        計  41 人 27470 元(三和) 
            13 人 8710  元(社團)
   （2）全免工友午餐費
        計 0 人 0 元
    共計 54 人 36180                                      四、社團國小全縣音樂比賽不用餐退費425元</t>
  </si>
  <si>
    <t>108年12月份學校午餐費收支結算表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</si>
  <si>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</si>
  <si>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</si>
  <si>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</si>
  <si>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</si>
  <si>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</si>
  <si>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</si>
  <si>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</si>
  <si>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</si>
  <si>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</si>
  <si>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</si>
  <si>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</si>
  <si>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其他（利息）</t>
  </si>
  <si>
    <t>雜支</t>
  </si>
  <si>
    <t xml:space="preserve">五、本月未繳午餐費
          計 0 人 0 元
        （附繳納午餐費情形統計表）
六、以前未繳午餐費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</si>
  <si>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</si>
  <si>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</si>
  <si>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</si>
  <si>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</si>
  <si>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</si>
  <si>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</si>
  <si>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</si>
  <si>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109年01月份學校午餐費收支結算表</t>
  </si>
  <si>
    <t xml:space="preserve">五、本月未繳午餐費
    計 0 人 0 元
   （附繳納午餐費情形統計表）
六、以前未繳午餐費
    計 0 人 0 元
</t>
  </si>
  <si>
    <t>一、本月每人收午餐費 670 元
二、應收午餐費
    學  生：235 人(三和)  23人(社團)
    教職員：31 人(三和) 9人(社團)
    工  友 1 人(三和)
    合  計 299 人 共  198369 元
三、免收減收午餐費
   （1）全免及減收學生午餐費
        計  45 人 30150 元(三和) 
            13 人 8710 元(社團)
   （2）全免工友午餐費
        計 0 人 0 元
    共計 58 人 38860                      四、社團國小午餐退費 800 元</t>
  </si>
  <si>
    <t xml:space="preserve">一、本月每人收午餐費 670 元
二、應收午餐費
    學  生：235 人(三和)  23人(社團)
    教職員：32 人(三和) 9人(社團)
    工  友 1 人(三和)
    合  計 300 人 共 199757 元
三、免收減收午餐費
   （1）全免及減收學生午餐費
        計  41 人 27470 元(三和) 
            13 人 8710  元(社團)
   （2）全免工友午餐費
        計 0 人 0 元
    共計 54 人 36180  元  
四、社團國小校慶補假午餐退費1525元
</t>
  </si>
  <si>
    <t>一、本月每人收午餐費 670 元
二、應收午餐費
    學  生：236 人(三和)  23人(社團)
    教職員：32 人(三和) 8人(社團)
    工  友 1 人(三和)
    合  計 300 人 共  194488 元
三、免收減收午餐費
   （1）全免及減收學生午餐費
        計  41 人 27470 元(三和) 
            13 人 8710  元(社團)
   （2）全免工友午餐費
        計 0 人 0 元
    共計 54 人 36180</t>
  </si>
  <si>
    <t>109年02月份學校午餐費收支結算表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</si>
  <si>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</si>
  <si>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</si>
  <si>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</si>
  <si>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</si>
  <si>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</si>
  <si>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</si>
  <si>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</si>
  <si>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</si>
  <si>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</si>
  <si>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0 元
二、應收午餐費
      學  生 0人
      教職員 0 人
      工  友 0 人
      合  計 0 人 共 0 元
三、免收減收午餐費
       （1）全免及減收學生午餐費
             計 0 人 0 元
       （2）全免工友午餐費
             計 0 人 0 元
         共計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</si>
  <si>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</si>
  <si>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</si>
  <si>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</si>
  <si>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</si>
  <si>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</si>
  <si>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</si>
  <si>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</si>
  <si>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</si>
  <si>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</si>
  <si>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</si>
  <si>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</si>
  <si>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他</t>
  </si>
  <si>
    <t>設備維護費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</si>
  <si>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</si>
  <si>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</si>
  <si>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</si>
  <si>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</si>
  <si>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</si>
  <si>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</si>
  <si>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</si>
  <si>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</si>
  <si>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</si>
  <si>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</si>
  <si>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</si>
  <si>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</si>
  <si>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</si>
  <si>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</si>
  <si>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</si>
  <si>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</si>
  <si>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</si>
  <si>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</si>
  <si>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</si>
  <si>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</si>
  <si>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</si>
  <si>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</si>
  <si>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</si>
  <si>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</si>
  <si>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</si>
  <si>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</si>
  <si>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</si>
  <si>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</si>
  <si>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</si>
  <si>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</si>
  <si>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</si>
  <si>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</si>
  <si>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</si>
  <si>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</si>
  <si>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</si>
  <si>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</si>
  <si>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</si>
  <si>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109年03月份學校午餐費收支結算表</t>
  </si>
  <si>
    <t>其 他</t>
  </si>
  <si>
    <t>五、108年10月食材獎勵金退費15768元
六、本月未繳午餐費
        計 0 人 0 元
      （附繳納午餐費情形統計表）
七、以前未繳午餐費   
        計 0 人 0 元</t>
  </si>
  <si>
    <t xml:space="preserve">製表            出納              會計              稽核                執行秘書               校長    </t>
  </si>
  <si>
    <t>一、本月每人收午餐費 670 元
二、應收午餐費
    學  生：236 人(三和)  23人(社團)
    教職員：34 人(三和) 9人(社團)
    工  友 1 人(三和)
    合  計 303 人 共 203015 元
三、免收減收午餐費
   （1）全免及減收學生午餐費
        計  45 人 30150 元(三和) 
            14 人 9380  元(社團)
   （2）全免工友午餐費
        計 0 人 0 元
    共計 59 人 39530                           四、社團國小不用餐退費800元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</si>
</sst>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82" fontId="22" fillId="0" borderId="10" xfId="34" applyNumberFormat="1" applyFont="1" applyBorder="1" applyAlignment="1">
      <alignment horizontal="center" vertical="center"/>
    </xf>
    <xf numFmtId="182" fontId="22" fillId="0" borderId="10" xfId="34" applyNumberFormat="1" applyFont="1" applyBorder="1" applyAlignment="1">
      <alignment vertical="center"/>
    </xf>
    <xf numFmtId="10" fontId="22" fillId="0" borderId="10" xfId="4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9" fontId="22" fillId="0" borderId="10" xfId="4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2" fontId="22" fillId="0" borderId="0" xfId="34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2" fillId="16" borderId="11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 applyProtection="1">
      <alignment horizontal="right" vertical="center" wrapText="1"/>
      <protection locked="0"/>
    </xf>
    <xf numFmtId="0" fontId="22" fillId="16" borderId="10" xfId="0" applyFont="1" applyFill="1" applyBorder="1" applyAlignment="1" applyProtection="1">
      <alignment horizontal="right" vertical="center"/>
      <protection locked="0"/>
    </xf>
    <xf numFmtId="0" fontId="22" fillId="16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16" borderId="10" xfId="33" applyFont="1" applyFill="1" applyBorder="1" applyAlignment="1" applyProtection="1">
      <alignment horizontal="right" vertical="center"/>
      <protection locked="0"/>
    </xf>
    <xf numFmtId="0" fontId="22" fillId="16" borderId="11" xfId="0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right" vertical="center"/>
      <protection locked="0"/>
    </xf>
    <xf numFmtId="0" fontId="24" fillId="16" borderId="10" xfId="0" applyFont="1" applyFill="1" applyBorder="1" applyAlignment="1" applyProtection="1">
      <alignment horizontal="right" vertical="center"/>
      <protection/>
    </xf>
    <xf numFmtId="0" fontId="22" fillId="16" borderId="15" xfId="0" applyFont="1" applyFill="1" applyBorder="1" applyAlignment="1" applyProtection="1">
      <alignment horizontal="right" vertical="center"/>
      <protection/>
    </xf>
    <xf numFmtId="0" fontId="24" fillId="16" borderId="13" xfId="0" applyFont="1" applyFill="1" applyBorder="1" applyAlignment="1" applyProtection="1">
      <alignment horizontal="right" vertical="center"/>
      <protection/>
    </xf>
    <xf numFmtId="180" fontId="24" fillId="16" borderId="10" xfId="0" applyNumberFormat="1" applyFont="1" applyFill="1" applyBorder="1" applyAlignment="1" applyProtection="1">
      <alignment horizontal="right" vertical="center"/>
      <protection/>
    </xf>
    <xf numFmtId="180" fontId="24" fillId="16" borderId="12" xfId="0" applyNumberFormat="1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center" vertical="center"/>
      <protection/>
    </xf>
    <xf numFmtId="180" fontId="23" fillId="16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righ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8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397090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397090</v>
          </cell>
        </row>
      </sheetData>
      <sheetData sheetId="4">
        <row r="50">
          <cell r="G50">
            <v>18802</v>
          </cell>
          <cell r="H50">
            <v>0</v>
          </cell>
          <cell r="I50">
            <v>0</v>
          </cell>
          <cell r="J50">
            <v>5645</v>
          </cell>
          <cell r="K50">
            <v>40206</v>
          </cell>
          <cell r="L50">
            <v>24250</v>
          </cell>
          <cell r="M50">
            <v>6700</v>
          </cell>
          <cell r="N50">
            <v>4170</v>
          </cell>
        </row>
        <row r="51">
          <cell r="G51">
            <v>18802</v>
          </cell>
          <cell r="H51">
            <v>0</v>
          </cell>
          <cell r="I51">
            <v>0</v>
          </cell>
          <cell r="J51">
            <v>5645</v>
          </cell>
          <cell r="K51">
            <v>40206</v>
          </cell>
          <cell r="L51">
            <v>24250</v>
          </cell>
          <cell r="M51">
            <v>6700</v>
          </cell>
          <cell r="N51">
            <v>4170</v>
          </cell>
          <cell r="P51">
            <v>475324</v>
          </cell>
        </row>
        <row r="54">
          <cell r="F54">
            <v>178007</v>
          </cell>
        </row>
      </sheetData>
      <sheetData sheetId="5">
        <row r="1">
          <cell r="A1" t="str">
            <v>   嘉義縣大林鎮三和國民小學</v>
          </cell>
        </row>
        <row r="4">
          <cell r="E4">
            <v>18802</v>
          </cell>
        </row>
        <row r="5">
          <cell r="B5">
            <v>178007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5645</v>
          </cell>
        </row>
        <row r="8">
          <cell r="B8">
            <v>0</v>
          </cell>
          <cell r="E8">
            <v>40206</v>
          </cell>
        </row>
        <row r="9">
          <cell r="B9">
            <v>0</v>
          </cell>
          <cell r="E9">
            <v>24250</v>
          </cell>
        </row>
        <row r="10">
          <cell r="B10">
            <v>0</v>
          </cell>
          <cell r="E10">
            <v>6700</v>
          </cell>
        </row>
        <row r="11">
          <cell r="E11">
            <v>4170</v>
          </cell>
        </row>
        <row r="14">
          <cell r="E14">
            <v>475324</v>
          </cell>
        </row>
      </sheetData>
      <sheetData sheetId="6">
        <row r="4">
          <cell r="P4">
            <v>475324</v>
          </cell>
        </row>
        <row r="48">
          <cell r="G48">
            <v>12481</v>
          </cell>
          <cell r="H48">
            <v>113337</v>
          </cell>
          <cell r="I48">
            <v>0</v>
          </cell>
          <cell r="J48">
            <v>6130</v>
          </cell>
          <cell r="K48">
            <v>48606</v>
          </cell>
          <cell r="L48">
            <v>0</v>
          </cell>
          <cell r="M48">
            <v>12600</v>
          </cell>
          <cell r="N48">
            <v>5110</v>
          </cell>
        </row>
        <row r="49">
          <cell r="G49">
            <v>31283</v>
          </cell>
          <cell r="H49">
            <v>113337</v>
          </cell>
          <cell r="I49">
            <v>0</v>
          </cell>
          <cell r="J49">
            <v>11775</v>
          </cell>
          <cell r="K49">
            <v>88812</v>
          </cell>
          <cell r="L49">
            <v>24250</v>
          </cell>
          <cell r="M49">
            <v>19300</v>
          </cell>
          <cell r="N49">
            <v>9280</v>
          </cell>
          <cell r="P49">
            <v>542208</v>
          </cell>
        </row>
        <row r="52">
          <cell r="F52">
            <v>158308</v>
          </cell>
        </row>
      </sheetData>
      <sheetData sheetId="7">
        <row r="1">
          <cell r="A1" t="str">
            <v>   嘉義縣大林鎮三和國民小學</v>
          </cell>
        </row>
        <row r="4">
          <cell r="E4">
            <v>12481</v>
          </cell>
        </row>
        <row r="5">
          <cell r="B5">
            <v>158308</v>
          </cell>
          <cell r="E5">
            <v>113337</v>
          </cell>
        </row>
        <row r="6">
          <cell r="B6">
            <v>0</v>
          </cell>
          <cell r="E6">
            <v>0</v>
          </cell>
        </row>
        <row r="7">
          <cell r="B7">
            <v>18760</v>
          </cell>
          <cell r="E7">
            <v>6130</v>
          </cell>
        </row>
        <row r="8">
          <cell r="B8">
            <v>16080</v>
          </cell>
          <cell r="E8">
            <v>48606</v>
          </cell>
        </row>
        <row r="9">
          <cell r="B9">
            <v>72000</v>
          </cell>
          <cell r="E9">
            <v>0</v>
          </cell>
        </row>
        <row r="10">
          <cell r="B10">
            <v>0</v>
          </cell>
          <cell r="E10">
            <v>12600</v>
          </cell>
        </row>
        <row r="11">
          <cell r="E11">
            <v>5110</v>
          </cell>
        </row>
        <row r="14">
          <cell r="E14">
            <v>542208</v>
          </cell>
        </row>
      </sheetData>
      <sheetData sheetId="8">
        <row r="4">
          <cell r="P4">
            <v>542208</v>
          </cell>
        </row>
        <row r="48">
          <cell r="G48">
            <v>1216</v>
          </cell>
          <cell r="H48">
            <v>217152</v>
          </cell>
          <cell r="I48">
            <v>0</v>
          </cell>
          <cell r="J48">
            <v>9790</v>
          </cell>
          <cell r="K48">
            <v>38051</v>
          </cell>
          <cell r="L48">
            <v>22381</v>
          </cell>
          <cell r="M48">
            <v>5400</v>
          </cell>
          <cell r="N48">
            <v>8864</v>
          </cell>
        </row>
        <row r="49">
          <cell r="G49">
            <v>32499</v>
          </cell>
          <cell r="H49">
            <v>330489</v>
          </cell>
          <cell r="I49">
            <v>0</v>
          </cell>
          <cell r="J49">
            <v>21565</v>
          </cell>
          <cell r="K49">
            <v>126863</v>
          </cell>
          <cell r="L49">
            <v>46631</v>
          </cell>
          <cell r="M49">
            <v>24700</v>
          </cell>
          <cell r="N49">
            <v>18144</v>
          </cell>
          <cell r="P49">
            <v>511043</v>
          </cell>
        </row>
        <row r="52">
          <cell r="F52">
            <v>161809</v>
          </cell>
          <cell r="H52">
            <v>45560</v>
          </cell>
          <cell r="I52">
            <v>64320</v>
          </cell>
        </row>
      </sheetData>
      <sheetData sheetId="9">
        <row r="1">
          <cell r="A1" t="str">
            <v>   嘉義縣大林鎮三和國民小學</v>
          </cell>
        </row>
        <row r="4">
          <cell r="E4">
            <v>1216</v>
          </cell>
        </row>
        <row r="5">
          <cell r="B5">
            <v>161809</v>
          </cell>
          <cell r="E5">
            <v>217152</v>
          </cell>
        </row>
        <row r="6">
          <cell r="B6">
            <v>0</v>
          </cell>
          <cell r="E6">
            <v>0</v>
          </cell>
        </row>
        <row r="7">
          <cell r="B7">
            <v>45560</v>
          </cell>
          <cell r="E7">
            <v>9790</v>
          </cell>
        </row>
        <row r="8">
          <cell r="B8">
            <v>64320</v>
          </cell>
          <cell r="E8">
            <v>38051</v>
          </cell>
        </row>
        <row r="9">
          <cell r="B9">
            <v>0</v>
          </cell>
          <cell r="E9">
            <v>22381</v>
          </cell>
        </row>
        <row r="10">
          <cell r="B10">
            <v>0</v>
          </cell>
          <cell r="E10">
            <v>5400</v>
          </cell>
        </row>
        <row r="11">
          <cell r="E11">
            <v>8864</v>
          </cell>
        </row>
        <row r="14">
          <cell r="E14">
            <v>511043</v>
          </cell>
        </row>
      </sheetData>
      <sheetData sheetId="10">
        <row r="4">
          <cell r="P4">
            <v>511043</v>
          </cell>
        </row>
        <row r="49">
          <cell r="G49">
            <v>10961</v>
          </cell>
          <cell r="H49">
            <v>1155</v>
          </cell>
          <cell r="I49">
            <v>1200</v>
          </cell>
          <cell r="J49">
            <v>5420</v>
          </cell>
          <cell r="K49">
            <v>39682</v>
          </cell>
          <cell r="L49">
            <v>0</v>
          </cell>
          <cell r="M49">
            <v>5800</v>
          </cell>
          <cell r="N49">
            <v>5180</v>
          </cell>
        </row>
        <row r="50">
          <cell r="G50">
            <v>43460</v>
          </cell>
          <cell r="H50">
            <v>331644</v>
          </cell>
          <cell r="I50">
            <v>1200</v>
          </cell>
          <cell r="J50">
            <v>26985</v>
          </cell>
          <cell r="K50">
            <v>166545</v>
          </cell>
          <cell r="L50">
            <v>46631</v>
          </cell>
          <cell r="M50">
            <v>30500</v>
          </cell>
          <cell r="N50">
            <v>23324</v>
          </cell>
          <cell r="P50">
            <v>603746</v>
          </cell>
        </row>
        <row r="53">
          <cell r="F53">
            <v>162052</v>
          </cell>
          <cell r="K53">
            <v>49</v>
          </cell>
        </row>
      </sheetData>
      <sheetData sheetId="11">
        <row r="1">
          <cell r="A1" t="str">
            <v>   嘉義縣大林鎮三和國民小學</v>
          </cell>
        </row>
        <row r="4">
          <cell r="E4">
            <v>10961</v>
          </cell>
        </row>
        <row r="5">
          <cell r="B5">
            <v>162052</v>
          </cell>
          <cell r="E5">
            <v>1155</v>
          </cell>
        </row>
        <row r="6">
          <cell r="B6">
            <v>0</v>
          </cell>
          <cell r="E6">
            <v>1200</v>
          </cell>
        </row>
        <row r="7">
          <cell r="B7">
            <v>0</v>
          </cell>
          <cell r="E7">
            <v>5420</v>
          </cell>
        </row>
        <row r="8">
          <cell r="B8">
            <v>0</v>
          </cell>
          <cell r="E8">
            <v>39682</v>
          </cell>
        </row>
        <row r="9">
          <cell r="B9">
            <v>0</v>
          </cell>
          <cell r="E9">
            <v>0</v>
          </cell>
        </row>
        <row r="10">
          <cell r="B10">
            <v>49</v>
          </cell>
          <cell r="E10">
            <v>5800</v>
          </cell>
        </row>
        <row r="11">
          <cell r="E11">
            <v>5180</v>
          </cell>
        </row>
        <row r="14">
          <cell r="E14">
            <v>603746</v>
          </cell>
        </row>
      </sheetData>
      <sheetData sheetId="12">
        <row r="4">
          <cell r="P4">
            <v>603746</v>
          </cell>
        </row>
        <row r="48">
          <cell r="G48">
            <v>1120</v>
          </cell>
          <cell r="H48">
            <v>254740</v>
          </cell>
          <cell r="I48">
            <v>0</v>
          </cell>
          <cell r="J48">
            <v>0</v>
          </cell>
          <cell r="K48">
            <v>63737</v>
          </cell>
          <cell r="L48">
            <v>24900</v>
          </cell>
          <cell r="M48">
            <v>30860</v>
          </cell>
          <cell r="N48">
            <v>4000</v>
          </cell>
        </row>
        <row r="49">
          <cell r="G49">
            <v>44580</v>
          </cell>
          <cell r="H49">
            <v>586384</v>
          </cell>
          <cell r="I49">
            <v>1200</v>
          </cell>
          <cell r="J49">
            <v>26985</v>
          </cell>
          <cell r="K49">
            <v>230282</v>
          </cell>
          <cell r="L49">
            <v>71531</v>
          </cell>
          <cell r="M49">
            <v>61360</v>
          </cell>
          <cell r="N49">
            <v>27324</v>
          </cell>
          <cell r="P49">
            <v>383098</v>
          </cell>
        </row>
        <row r="52">
          <cell r="F52">
            <v>158709</v>
          </cell>
        </row>
      </sheetData>
      <sheetData sheetId="13">
        <row r="1">
          <cell r="A1" t="str">
            <v>   嘉義縣大林鎮三和國民小學</v>
          </cell>
        </row>
        <row r="4">
          <cell r="E4">
            <v>1120</v>
          </cell>
        </row>
        <row r="5">
          <cell r="B5">
            <v>158709</v>
          </cell>
          <cell r="E5">
            <v>254740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63737</v>
          </cell>
        </row>
        <row r="9">
          <cell r="B9">
            <v>0</v>
          </cell>
          <cell r="E9">
            <v>24900</v>
          </cell>
        </row>
        <row r="10">
          <cell r="B10">
            <v>0</v>
          </cell>
          <cell r="E10">
            <v>30860</v>
          </cell>
        </row>
        <row r="11">
          <cell r="E11">
            <v>4000</v>
          </cell>
        </row>
        <row r="14">
          <cell r="E14">
            <v>383098</v>
          </cell>
        </row>
      </sheetData>
      <sheetData sheetId="14">
        <row r="4">
          <cell r="P4">
            <v>383098</v>
          </cell>
        </row>
        <row r="52">
          <cell r="G52">
            <v>720</v>
          </cell>
          <cell r="H52">
            <v>25870</v>
          </cell>
          <cell r="I52">
            <v>0</v>
          </cell>
          <cell r="J52">
            <v>2100</v>
          </cell>
          <cell r="K52">
            <v>11184</v>
          </cell>
          <cell r="L52">
            <v>0</v>
          </cell>
          <cell r="M52">
            <v>10500</v>
          </cell>
          <cell r="N52">
            <v>0</v>
          </cell>
        </row>
        <row r="53">
          <cell r="G53">
            <v>45300</v>
          </cell>
          <cell r="H53">
            <v>612254</v>
          </cell>
          <cell r="I53">
            <v>1200</v>
          </cell>
          <cell r="J53">
            <v>29085</v>
          </cell>
          <cell r="K53">
            <v>241466</v>
          </cell>
          <cell r="L53">
            <v>71531</v>
          </cell>
          <cell r="M53">
            <v>71860</v>
          </cell>
          <cell r="N53">
            <v>27324</v>
          </cell>
          <cell r="P53">
            <v>332724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</row>
      </sheetData>
      <sheetData sheetId="15">
        <row r="4">
          <cell r="E4">
            <v>720</v>
          </cell>
        </row>
        <row r="5">
          <cell r="B5">
            <v>0</v>
          </cell>
          <cell r="E5">
            <v>25870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2100</v>
          </cell>
        </row>
        <row r="8">
          <cell r="B8">
            <v>0</v>
          </cell>
          <cell r="E8">
            <v>11184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10500</v>
          </cell>
        </row>
        <row r="11">
          <cell r="E11">
            <v>0</v>
          </cell>
        </row>
        <row r="14">
          <cell r="E14">
            <v>332724</v>
          </cell>
        </row>
      </sheetData>
      <sheetData sheetId="16">
        <row r="4">
          <cell r="P4">
            <v>332724</v>
          </cell>
        </row>
        <row r="48">
          <cell r="G48">
            <v>11121</v>
          </cell>
          <cell r="H48">
            <v>109237</v>
          </cell>
          <cell r="I48">
            <v>2400</v>
          </cell>
          <cell r="J48">
            <v>3700</v>
          </cell>
          <cell r="K48">
            <v>40398</v>
          </cell>
          <cell r="L48">
            <v>0</v>
          </cell>
          <cell r="M48">
            <v>54050</v>
          </cell>
          <cell r="N48">
            <v>17070</v>
          </cell>
        </row>
        <row r="49">
          <cell r="G49">
            <v>56421</v>
          </cell>
          <cell r="H49">
            <v>721491</v>
          </cell>
          <cell r="I49">
            <v>3600</v>
          </cell>
          <cell r="J49">
            <v>32785</v>
          </cell>
          <cell r="K49">
            <v>281864</v>
          </cell>
          <cell r="L49">
            <v>71531</v>
          </cell>
          <cell r="M49">
            <v>125910</v>
          </cell>
          <cell r="N49">
            <v>44394</v>
          </cell>
          <cell r="P49">
            <v>241665</v>
          </cell>
        </row>
        <row r="52">
          <cell r="F52">
            <v>146917</v>
          </cell>
        </row>
      </sheetData>
      <sheetData sheetId="17">
        <row r="4">
          <cell r="E4">
            <v>11121</v>
          </cell>
        </row>
        <row r="5">
          <cell r="B5">
            <v>146917</v>
          </cell>
          <cell r="E5">
            <v>109237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3700</v>
          </cell>
        </row>
        <row r="8">
          <cell r="B8">
            <v>0</v>
          </cell>
          <cell r="E8">
            <v>40398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54050</v>
          </cell>
        </row>
        <row r="11">
          <cell r="E11">
            <v>17070</v>
          </cell>
        </row>
        <row r="14">
          <cell r="E14">
            <v>241665</v>
          </cell>
        </row>
      </sheetData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241665</v>
          </cell>
        </row>
      </sheetData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241665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241665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241665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" sqref="H7"/>
    </sheetView>
  </sheetViews>
  <sheetFormatPr defaultColWidth="8.87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7" t="str">
        <f>'[1]07分類帳'!A1:I1</f>
        <v>嘉義縣大林鎮三和國民小學</v>
      </c>
      <c r="B1" s="57"/>
      <c r="C1" s="57"/>
      <c r="D1" s="57"/>
      <c r="E1" s="57"/>
      <c r="F1" s="57"/>
      <c r="G1" s="57"/>
      <c r="H1" s="57"/>
      <c r="I1" s="58" t="s">
        <v>33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6" customFormat="1" ht="22.5" customHeight="1">
      <c r="A2" s="60"/>
      <c r="B2" s="63" t="s">
        <v>34</v>
      </c>
      <c r="C2" s="60" t="s">
        <v>35</v>
      </c>
      <c r="D2" s="60"/>
      <c r="E2" s="60"/>
      <c r="F2" s="60"/>
      <c r="G2" s="60"/>
      <c r="H2" s="60"/>
      <c r="I2" s="60"/>
      <c r="J2" s="65"/>
      <c r="K2" s="50" t="s">
        <v>36</v>
      </c>
      <c r="L2" s="60"/>
      <c r="M2" s="60"/>
      <c r="N2" s="60"/>
      <c r="O2" s="60"/>
      <c r="P2" s="60"/>
      <c r="Q2" s="60"/>
      <c r="R2" s="60"/>
      <c r="S2" s="60"/>
      <c r="T2" s="60"/>
    </row>
    <row r="3" spans="1:20" s="21" customFormat="1" ht="43.5" customHeight="1">
      <c r="A3" s="60"/>
      <c r="B3" s="64"/>
      <c r="C3" s="15" t="s">
        <v>37</v>
      </c>
      <c r="D3" s="15" t="s">
        <v>38</v>
      </c>
      <c r="E3" s="18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9" t="s">
        <v>44</v>
      </c>
      <c r="K3" s="20" t="s">
        <v>45</v>
      </c>
      <c r="L3" s="17" t="s">
        <v>46</v>
      </c>
      <c r="M3" s="17" t="s">
        <v>47</v>
      </c>
      <c r="N3" s="17" t="s">
        <v>48</v>
      </c>
      <c r="O3" s="17" t="s">
        <v>49</v>
      </c>
      <c r="P3" s="15" t="s">
        <v>50</v>
      </c>
      <c r="Q3" s="15" t="s">
        <v>51</v>
      </c>
      <c r="R3" s="17" t="s">
        <v>52</v>
      </c>
      <c r="S3" s="15" t="s">
        <v>53</v>
      </c>
      <c r="T3" s="14" t="s">
        <v>44</v>
      </c>
    </row>
    <row r="4" spans="1:20" s="21" customFormat="1" ht="30" customHeight="1">
      <c r="A4" s="22" t="s">
        <v>54</v>
      </c>
      <c r="B4" s="17">
        <v>0</v>
      </c>
      <c r="C4" s="23">
        <f>'[1]08結算'!B4</f>
        <v>397090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 aca="true" t="shared" si="0" ref="J4:J16">SUM(C4:I4)</f>
        <v>397090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397090</v>
      </c>
      <c r="T4" s="31">
        <f aca="true" t="shared" si="1" ref="T4:T16">SUM(K4:S4)</f>
        <v>397090</v>
      </c>
    </row>
    <row r="5" spans="1:20" s="21" customFormat="1" ht="30" customHeight="1">
      <c r="A5" s="22" t="s">
        <v>55</v>
      </c>
      <c r="B5" s="14">
        <v>670</v>
      </c>
      <c r="C5" s="32">
        <f aca="true" t="shared" si="2" ref="C5:C15">S4</f>
        <v>397090</v>
      </c>
      <c r="D5" s="24">
        <f>'[1]09結算'!B5</f>
        <v>178007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0</v>
      </c>
      <c r="J5" s="26">
        <f t="shared" si="0"/>
        <v>575097</v>
      </c>
      <c r="K5" s="27">
        <f>'[1]09結算'!E4</f>
        <v>18802</v>
      </c>
      <c r="L5" s="28">
        <f>'[1]09結算'!E5</f>
        <v>0</v>
      </c>
      <c r="M5" s="28">
        <f>'[1]09結算'!E6</f>
        <v>0</v>
      </c>
      <c r="N5" s="28">
        <f>'[1]09結算'!E7</f>
        <v>5645</v>
      </c>
      <c r="O5" s="28">
        <f>'[1]09結算'!E8</f>
        <v>40206</v>
      </c>
      <c r="P5" s="29">
        <f>'[1]09結算'!E9</f>
        <v>24250</v>
      </c>
      <c r="Q5" s="29">
        <f>'[1]09結算'!E10</f>
        <v>6700</v>
      </c>
      <c r="R5" s="28">
        <f>'[1]09結算'!E11</f>
        <v>4170</v>
      </c>
      <c r="S5" s="30">
        <f>'[1]09結算'!E14</f>
        <v>475324</v>
      </c>
      <c r="T5" s="31">
        <f t="shared" si="1"/>
        <v>575097</v>
      </c>
    </row>
    <row r="6" spans="1:20" s="16" customFormat="1" ht="30" customHeight="1">
      <c r="A6" s="33" t="s">
        <v>56</v>
      </c>
      <c r="B6" s="14">
        <v>670</v>
      </c>
      <c r="C6" s="34">
        <f t="shared" si="2"/>
        <v>475324</v>
      </c>
      <c r="D6" s="28">
        <f>'[1]10結算'!B5</f>
        <v>158308</v>
      </c>
      <c r="E6" s="28">
        <f>'[1]10結算'!B6</f>
        <v>0</v>
      </c>
      <c r="F6" s="28">
        <f>'[1]10結算'!B7</f>
        <v>18760</v>
      </c>
      <c r="G6" s="28">
        <f>'[1]10結算'!B8</f>
        <v>16080</v>
      </c>
      <c r="H6" s="24">
        <f>'[1]10結算'!B9</f>
        <v>72000</v>
      </c>
      <c r="I6" s="28">
        <f>'[1]10結算'!B10</f>
        <v>0</v>
      </c>
      <c r="J6" s="35">
        <f t="shared" si="0"/>
        <v>740472</v>
      </c>
      <c r="K6" s="27">
        <f>'[1]10結算'!E4</f>
        <v>12481</v>
      </c>
      <c r="L6" s="28">
        <f>'[1]10結算'!E5</f>
        <v>113337</v>
      </c>
      <c r="M6" s="28">
        <f>'[1]10結算'!E6</f>
        <v>0</v>
      </c>
      <c r="N6" s="28">
        <f>'[1]10結算'!E7</f>
        <v>6130</v>
      </c>
      <c r="O6" s="28">
        <f>'[1]10結算'!E8</f>
        <v>48606</v>
      </c>
      <c r="P6" s="28">
        <f>'[1]10結算'!E9</f>
        <v>0</v>
      </c>
      <c r="Q6" s="28">
        <f>'[1]10結算'!E10</f>
        <v>12600</v>
      </c>
      <c r="R6" s="28">
        <f>'[1]10結算'!E11</f>
        <v>5110</v>
      </c>
      <c r="S6" s="22">
        <f>'[1]10結算'!E14</f>
        <v>542208</v>
      </c>
      <c r="T6" s="36">
        <f t="shared" si="1"/>
        <v>740472</v>
      </c>
    </row>
    <row r="7" spans="1:20" s="16" customFormat="1" ht="30" customHeight="1">
      <c r="A7" s="33" t="s">
        <v>57</v>
      </c>
      <c r="B7" s="14">
        <v>670</v>
      </c>
      <c r="C7" s="36">
        <f t="shared" si="2"/>
        <v>542208</v>
      </c>
      <c r="D7" s="28">
        <f>'[1]11結算'!B5</f>
        <v>161809</v>
      </c>
      <c r="E7" s="28">
        <f>'[1]11結算'!B6</f>
        <v>0</v>
      </c>
      <c r="F7" s="28">
        <f>'[1]11結算'!B7</f>
        <v>45560</v>
      </c>
      <c r="G7" s="28">
        <f>'[1]11結算'!B8</f>
        <v>64320</v>
      </c>
      <c r="H7" s="28">
        <f>'[1]11結算'!B9</f>
        <v>0</v>
      </c>
      <c r="I7" s="28">
        <f>'[1]11結算'!B10</f>
        <v>0</v>
      </c>
      <c r="J7" s="35">
        <f t="shared" si="0"/>
        <v>813897</v>
      </c>
      <c r="K7" s="27">
        <f>'[1]11結算'!E4</f>
        <v>1216</v>
      </c>
      <c r="L7" s="37">
        <f>'[1]11結算'!E5</f>
        <v>217152</v>
      </c>
      <c r="M7" s="37">
        <f>'[1]11結算'!E6</f>
        <v>0</v>
      </c>
      <c r="N7" s="28">
        <f>'[1]11結算'!E7</f>
        <v>9790</v>
      </c>
      <c r="O7" s="28">
        <f>'[1]11結算'!E8</f>
        <v>38051</v>
      </c>
      <c r="P7" s="28">
        <f>'[1]11結算'!E9</f>
        <v>22381</v>
      </c>
      <c r="Q7" s="28">
        <f>'[1]11結算'!E10</f>
        <v>5400</v>
      </c>
      <c r="R7" s="28">
        <f>'[1]11結算'!E11</f>
        <v>8864</v>
      </c>
      <c r="S7" s="22">
        <f>'[1]11結算'!E14</f>
        <v>511043</v>
      </c>
      <c r="T7" s="36">
        <f t="shared" si="1"/>
        <v>813897</v>
      </c>
    </row>
    <row r="8" spans="1:20" s="16" customFormat="1" ht="30" customHeight="1">
      <c r="A8" s="33" t="s">
        <v>58</v>
      </c>
      <c r="B8" s="14">
        <v>670</v>
      </c>
      <c r="C8" s="36">
        <f t="shared" si="2"/>
        <v>511043</v>
      </c>
      <c r="D8" s="28">
        <f>'[1]12結算'!B5</f>
        <v>162052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49</v>
      </c>
      <c r="J8" s="35">
        <f t="shared" si="0"/>
        <v>673144</v>
      </c>
      <c r="K8" s="27">
        <f>'[1]12結算'!E4</f>
        <v>10961</v>
      </c>
      <c r="L8" s="37">
        <f>'[1]12結算'!E5</f>
        <v>1155</v>
      </c>
      <c r="M8" s="37">
        <f>'[1]12結算'!E6</f>
        <v>1200</v>
      </c>
      <c r="N8" s="28">
        <f>'[1]12結算'!E7</f>
        <v>5420</v>
      </c>
      <c r="O8" s="28">
        <f>'[1]12結算'!E8</f>
        <v>39682</v>
      </c>
      <c r="P8" s="28">
        <f>'[1]12結算'!E9</f>
        <v>0</v>
      </c>
      <c r="Q8" s="28">
        <f>'[1]12結算'!E10</f>
        <v>5800</v>
      </c>
      <c r="R8" s="28">
        <f>'[1]12結算'!E11</f>
        <v>5180</v>
      </c>
      <c r="S8" s="22">
        <f>'[1]12結算'!E14</f>
        <v>603746</v>
      </c>
      <c r="T8" s="36">
        <f t="shared" si="1"/>
        <v>673144</v>
      </c>
    </row>
    <row r="9" spans="1:20" s="16" customFormat="1" ht="30" customHeight="1">
      <c r="A9" s="33" t="s">
        <v>59</v>
      </c>
      <c r="B9" s="14">
        <v>670</v>
      </c>
      <c r="C9" s="36">
        <f t="shared" si="2"/>
        <v>603746</v>
      </c>
      <c r="D9" s="28">
        <f>'[1]01結算'!B5</f>
        <v>158709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0"/>
        <v>762455</v>
      </c>
      <c r="K9" s="38">
        <f>'[1]01結算'!E4</f>
        <v>1120</v>
      </c>
      <c r="L9" s="28">
        <f>'[1]01結算'!E5</f>
        <v>254740</v>
      </c>
      <c r="M9" s="28">
        <f>'[1]01結算'!E6</f>
        <v>0</v>
      </c>
      <c r="N9" s="28">
        <f>'[1]01結算'!E7</f>
        <v>0</v>
      </c>
      <c r="O9" s="28">
        <f>'[1]01結算'!E8</f>
        <v>63737</v>
      </c>
      <c r="P9" s="28">
        <f>'[1]01結算'!E9</f>
        <v>24900</v>
      </c>
      <c r="Q9" s="28">
        <f>'[1]01結算'!E10</f>
        <v>30860</v>
      </c>
      <c r="R9" s="28">
        <f>'[1]01結算'!E11</f>
        <v>4000</v>
      </c>
      <c r="S9" s="39">
        <f>'[1]01結算'!E14</f>
        <v>383098</v>
      </c>
      <c r="T9" s="36">
        <f t="shared" si="1"/>
        <v>762455</v>
      </c>
    </row>
    <row r="10" spans="1:20" s="16" customFormat="1" ht="30" customHeight="1">
      <c r="A10" s="33" t="s">
        <v>60</v>
      </c>
      <c r="B10" s="14">
        <v>0</v>
      </c>
      <c r="C10" s="36">
        <f t="shared" si="2"/>
        <v>383098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0"/>
        <v>383098</v>
      </c>
      <c r="K10" s="38">
        <f>'[1]02結算'!E4</f>
        <v>720</v>
      </c>
      <c r="L10" s="28">
        <f>'[1]02結算'!E5</f>
        <v>25870</v>
      </c>
      <c r="M10" s="28">
        <f>'[1]02結算'!E6</f>
        <v>0</v>
      </c>
      <c r="N10" s="28">
        <f>'[1]02結算'!E7</f>
        <v>2100</v>
      </c>
      <c r="O10" s="28">
        <f>'[1]02結算'!E8</f>
        <v>11184</v>
      </c>
      <c r="P10" s="28">
        <f>'[1]02結算'!E9</f>
        <v>0</v>
      </c>
      <c r="Q10" s="28">
        <f>'[1]02結算'!E10</f>
        <v>10500</v>
      </c>
      <c r="R10" s="28">
        <f>'[1]02結算'!E11</f>
        <v>0</v>
      </c>
      <c r="S10" s="22">
        <f>'[1]02結算'!E14</f>
        <v>332724</v>
      </c>
      <c r="T10" s="36">
        <f t="shared" si="1"/>
        <v>383098</v>
      </c>
    </row>
    <row r="11" spans="1:20" s="16" customFormat="1" ht="30" customHeight="1">
      <c r="A11" s="33" t="s">
        <v>61</v>
      </c>
      <c r="B11" s="14">
        <v>670</v>
      </c>
      <c r="C11" s="36">
        <f t="shared" si="2"/>
        <v>332724</v>
      </c>
      <c r="D11" s="28">
        <f>'[1]03結算'!B5</f>
        <v>146917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0"/>
        <v>479641</v>
      </c>
      <c r="K11" s="38">
        <f>'[1]03結算'!E4</f>
        <v>11121</v>
      </c>
      <c r="L11" s="28">
        <f>'[1]03結算'!E5</f>
        <v>109237</v>
      </c>
      <c r="M11" s="28">
        <f>'[1]03結算'!E6</f>
        <v>2400</v>
      </c>
      <c r="N11" s="28">
        <f>'[1]03結算'!E7</f>
        <v>3700</v>
      </c>
      <c r="O11" s="28">
        <f>'[1]03結算'!E8</f>
        <v>40398</v>
      </c>
      <c r="P11" s="28">
        <f>'[1]03結算'!E9</f>
        <v>0</v>
      </c>
      <c r="Q11" s="28">
        <f>'[1]03結算'!E10</f>
        <v>54050</v>
      </c>
      <c r="R11" s="28">
        <f>'[1]03結算'!E11</f>
        <v>17070</v>
      </c>
      <c r="S11" s="22">
        <f>'[1]03結算'!E14</f>
        <v>241665</v>
      </c>
      <c r="T11" s="36">
        <f t="shared" si="1"/>
        <v>479641</v>
      </c>
    </row>
    <row r="12" spans="1:20" s="16" customFormat="1" ht="30" customHeight="1">
      <c r="A12" s="33" t="s">
        <v>62</v>
      </c>
      <c r="B12" s="14">
        <v>670</v>
      </c>
      <c r="C12" s="36">
        <f t="shared" si="2"/>
        <v>241665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35">
        <f t="shared" si="0"/>
        <v>241665</v>
      </c>
      <c r="K12" s="27">
        <f>'[1]04結算'!E4</f>
        <v>0</v>
      </c>
      <c r="L12" s="37">
        <f>'[1]04結算'!E5</f>
        <v>0</v>
      </c>
      <c r="M12" s="37">
        <f>'[1]04結算'!E6</f>
        <v>0</v>
      </c>
      <c r="N12" s="37">
        <f>'[1]04結算'!E7</f>
        <v>0</v>
      </c>
      <c r="O12" s="37">
        <f>'[1]04結算'!E8</f>
        <v>0</v>
      </c>
      <c r="P12" s="37">
        <f>'[1]04結算'!E9</f>
        <v>0</v>
      </c>
      <c r="Q12" s="37">
        <f>'[1]04結算'!E10</f>
        <v>0</v>
      </c>
      <c r="R12" s="37">
        <f>'[1]04結算'!E11</f>
        <v>0</v>
      </c>
      <c r="S12" s="39">
        <f>'[1]04結算'!E14</f>
        <v>241665</v>
      </c>
      <c r="T12" s="36">
        <f t="shared" si="1"/>
        <v>241665</v>
      </c>
    </row>
    <row r="13" spans="1:20" s="16" customFormat="1" ht="30" customHeight="1">
      <c r="A13" s="22" t="s">
        <v>63</v>
      </c>
      <c r="B13" s="14">
        <v>670</v>
      </c>
      <c r="C13" s="36">
        <f t="shared" si="2"/>
        <v>241665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35">
        <f t="shared" si="0"/>
        <v>241665</v>
      </c>
      <c r="K13" s="38">
        <f>'[1]05結算'!E4</f>
        <v>0</v>
      </c>
      <c r="L13" s="28">
        <f>'[1]05結算'!E5</f>
        <v>0</v>
      </c>
      <c r="M13" s="28">
        <f>'[1]05結算'!E6</f>
        <v>0</v>
      </c>
      <c r="N13" s="28">
        <f>'[1]05結算'!E7</f>
        <v>0</v>
      </c>
      <c r="O13" s="28">
        <f>'[1]05結算'!E8</f>
        <v>0</v>
      </c>
      <c r="P13" s="28">
        <f>'[1]05結算'!E9</f>
        <v>0</v>
      </c>
      <c r="Q13" s="28">
        <f>'[1]05結算'!E10</f>
        <v>0</v>
      </c>
      <c r="R13" s="28">
        <f>'[1]05結算'!E11</f>
        <v>0</v>
      </c>
      <c r="S13" s="39">
        <f>'[1]05結算'!E14</f>
        <v>241665</v>
      </c>
      <c r="T13" s="36">
        <f t="shared" si="1"/>
        <v>241665</v>
      </c>
    </row>
    <row r="14" spans="1:20" s="16" customFormat="1" ht="30" customHeight="1">
      <c r="A14" s="33" t="s">
        <v>64</v>
      </c>
      <c r="B14" s="14">
        <v>670</v>
      </c>
      <c r="C14" s="36">
        <f t="shared" si="2"/>
        <v>241665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0"/>
        <v>241665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241665</v>
      </c>
      <c r="T14" s="36">
        <f t="shared" si="1"/>
        <v>241665</v>
      </c>
    </row>
    <row r="15" spans="1:20" s="16" customFormat="1" ht="30" customHeight="1">
      <c r="A15" s="33" t="s">
        <v>65</v>
      </c>
      <c r="B15" s="14">
        <v>0</v>
      </c>
      <c r="C15" s="36">
        <f t="shared" si="2"/>
        <v>241665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0"/>
        <v>241665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241665</v>
      </c>
      <c r="T15" s="36">
        <f t="shared" si="1"/>
        <v>241665</v>
      </c>
    </row>
    <row r="16" spans="1:20" s="16" customFormat="1" ht="39" customHeight="1">
      <c r="A16" s="59" t="s">
        <v>66</v>
      </c>
      <c r="B16" s="14" t="s">
        <v>67</v>
      </c>
      <c r="C16" s="36">
        <f>C4</f>
        <v>397090</v>
      </c>
      <c r="D16" s="40">
        <f aca="true" t="shared" si="3" ref="D16:I16">SUM(D4:D15)</f>
        <v>965802</v>
      </c>
      <c r="E16" s="40">
        <f t="shared" si="3"/>
        <v>0</v>
      </c>
      <c r="F16" s="40">
        <f t="shared" si="3"/>
        <v>64320</v>
      </c>
      <c r="G16" s="40">
        <f t="shared" si="3"/>
        <v>80400</v>
      </c>
      <c r="H16" s="40">
        <f t="shared" si="3"/>
        <v>72000</v>
      </c>
      <c r="I16" s="40">
        <f t="shared" si="3"/>
        <v>49</v>
      </c>
      <c r="J16" s="41">
        <f t="shared" si="0"/>
        <v>1579661</v>
      </c>
      <c r="K16" s="42">
        <f aca="true" t="shared" si="4" ref="K16:R16">SUM(K4:K15)</f>
        <v>56421</v>
      </c>
      <c r="L16" s="40">
        <f t="shared" si="4"/>
        <v>721491</v>
      </c>
      <c r="M16" s="40">
        <f t="shared" si="4"/>
        <v>3600</v>
      </c>
      <c r="N16" s="40">
        <f t="shared" si="4"/>
        <v>32785</v>
      </c>
      <c r="O16" s="40">
        <f t="shared" si="4"/>
        <v>281864</v>
      </c>
      <c r="P16" s="40">
        <f t="shared" si="4"/>
        <v>71531</v>
      </c>
      <c r="Q16" s="40">
        <f t="shared" si="4"/>
        <v>125910</v>
      </c>
      <c r="R16" s="40">
        <f t="shared" si="4"/>
        <v>44394</v>
      </c>
      <c r="S16" s="36">
        <f>S15</f>
        <v>241665</v>
      </c>
      <c r="T16" s="36">
        <f t="shared" si="1"/>
        <v>1579661</v>
      </c>
    </row>
    <row r="17" spans="1:20" s="16" customFormat="1" ht="41.25" customHeight="1">
      <c r="A17" s="60"/>
      <c r="B17" s="17" t="s">
        <v>68</v>
      </c>
      <c r="C17" s="43">
        <f>C16/J16</f>
        <v>0.25137671943537254</v>
      </c>
      <c r="D17" s="43">
        <f>D16/J16</f>
        <v>0.6113982683626423</v>
      </c>
      <c r="E17" s="43">
        <f>E16/J16</f>
        <v>0</v>
      </c>
      <c r="F17" s="43">
        <f>F16/J16</f>
        <v>0.04071759700340769</v>
      </c>
      <c r="G17" s="43">
        <f>G16/J16</f>
        <v>0.05089699625425961</v>
      </c>
      <c r="H17" s="43">
        <f>H16/J16</f>
        <v>0.04557939963068025</v>
      </c>
      <c r="I17" s="43">
        <f>I16/J16</f>
        <v>3.101931363754628E-05</v>
      </c>
      <c r="J17" s="43">
        <f>(C16+D16+E16+F16+G16+H16+I16)/J16</f>
        <v>1</v>
      </c>
      <c r="K17" s="44">
        <f>K16/(T16-S16-O16)</f>
        <v>0.05342229948529161</v>
      </c>
      <c r="L17" s="43">
        <f>L16/(T16-S16-O16)</f>
        <v>0.6831447205462954</v>
      </c>
      <c r="M17" s="43">
        <f>M16/(T16-S16-O16)</f>
        <v>0.0034086648259876607</v>
      </c>
      <c r="N17" s="43">
        <f>N16/(T16-S16-O16)</f>
        <v>0.031042521200001515</v>
      </c>
      <c r="O17" s="43"/>
      <c r="P17" s="43">
        <f>P16/(T16-S16-O16)</f>
        <v>0.06772922324103427</v>
      </c>
      <c r="Q17" s="43">
        <f>Q16/(T16-S16-O16)</f>
        <v>0.11921805228891844</v>
      </c>
      <c r="R17" s="43">
        <f>R16/(T16-S16-O16)</f>
        <v>0.04203451841247117</v>
      </c>
      <c r="S17" s="45" t="s">
        <v>69</v>
      </c>
      <c r="T17" s="46">
        <f>(K16+L16+M16+N16+P16+Q16+R16)/(T16-S16-O16)</f>
        <v>1</v>
      </c>
    </row>
    <row r="18" spans="1:20" ht="82.5" customHeight="1">
      <c r="A18" s="47" t="s">
        <v>70</v>
      </c>
      <c r="B18" s="61" t="s">
        <v>71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ht="33.75" customHeight="1">
      <c r="A19" s="54" t="s">
        <v>72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32.75" customHeight="1">
      <c r="A20" s="55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L9" sqref="L9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625" style="1" customWidth="1"/>
    <col min="7" max="7" width="12.625" style="12" customWidth="1"/>
    <col min="8" max="8" width="11.75390625" style="1" customWidth="1"/>
    <col min="9" max="16384" width="8.875" style="1" customWidth="1"/>
  </cols>
  <sheetData>
    <row r="1" spans="1:8" ht="25.5">
      <c r="A1" s="66" t="str">
        <f>'[1]08結算'!A1:C1</f>
        <v>   嘉義縣大林鎮三和國民小學</v>
      </c>
      <c r="B1" s="66"/>
      <c r="C1" s="66"/>
      <c r="D1" s="51" t="s">
        <v>1</v>
      </c>
      <c r="E1" s="51"/>
      <c r="F1" s="51"/>
      <c r="G1" s="51"/>
      <c r="H1" s="51"/>
    </row>
    <row r="2" spans="1:8" ht="25.5" customHeight="1">
      <c r="A2" s="73" t="s">
        <v>2</v>
      </c>
      <c r="B2" s="73"/>
      <c r="C2" s="73"/>
      <c r="D2" s="73" t="s">
        <v>3</v>
      </c>
      <c r="E2" s="73"/>
      <c r="F2" s="73"/>
      <c r="G2" s="73" t="s">
        <v>0</v>
      </c>
      <c r="H2" s="7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397090</v>
      </c>
      <c r="C4" s="71" t="s">
        <v>74</v>
      </c>
      <c r="D4" s="2" t="s">
        <v>11</v>
      </c>
      <c r="E4" s="4">
        <f>'[1]09分類帳'!G50</f>
        <v>18802</v>
      </c>
      <c r="F4" s="5">
        <f>E4/(E13-E8)</f>
        <v>0.3156445683012406</v>
      </c>
      <c r="G4" s="4">
        <f>'[1]09分類帳'!G51</f>
        <v>18802</v>
      </c>
      <c r="H4" s="5">
        <f>G4/(G13-G8)</f>
        <v>0.3156445683012406</v>
      </c>
    </row>
    <row r="5" spans="1:8" ht="25.5" customHeight="1">
      <c r="A5" s="2" t="s">
        <v>12</v>
      </c>
      <c r="B5" s="4">
        <f>'[1]09分類帳'!F54</f>
        <v>178007</v>
      </c>
      <c r="C5" s="72"/>
      <c r="D5" s="2" t="s">
        <v>13</v>
      </c>
      <c r="E5" s="4">
        <f>'[1]09分類帳'!H50</f>
        <v>0</v>
      </c>
      <c r="F5" s="5">
        <f>E5/(E13-E8)</f>
        <v>0</v>
      </c>
      <c r="G5" s="4">
        <f>'[1]09分類帳'!H51</f>
        <v>0</v>
      </c>
      <c r="H5" s="5">
        <f>G5/(G13-G8)</f>
        <v>0</v>
      </c>
    </row>
    <row r="6" spans="1:8" ht="29.25" customHeight="1">
      <c r="A6" s="6" t="s">
        <v>14</v>
      </c>
      <c r="B6" s="4">
        <f>'[1]09分類帳'!G54</f>
        <v>0</v>
      </c>
      <c r="C6" s="72"/>
      <c r="D6" s="2" t="s">
        <v>15</v>
      </c>
      <c r="E6" s="4">
        <f>'[1]09分類帳'!I50</f>
        <v>0</v>
      </c>
      <c r="F6" s="5">
        <f>E6/(E13-E8)</f>
        <v>0</v>
      </c>
      <c r="G6" s="4">
        <f>'[1]09分類帳'!I51</f>
        <v>0</v>
      </c>
      <c r="H6" s="5">
        <f>G6/(G13-G8)</f>
        <v>0</v>
      </c>
    </row>
    <row r="7" spans="1:8" ht="33" customHeight="1">
      <c r="A7" s="6" t="s">
        <v>16</v>
      </c>
      <c r="B7" s="4">
        <f>'[1]09分類帳'!H54</f>
        <v>0</v>
      </c>
      <c r="C7" s="72"/>
      <c r="D7" s="2" t="s">
        <v>17</v>
      </c>
      <c r="E7" s="4">
        <f>'[1]09分類帳'!J50</f>
        <v>5645</v>
      </c>
      <c r="F7" s="5">
        <f>E7/(E13-E8)</f>
        <v>0.0947672368929105</v>
      </c>
      <c r="G7" s="4">
        <f>'[1]09分類帳'!J51</f>
        <v>5645</v>
      </c>
      <c r="H7" s="5">
        <f>G7/(G13-G8)</f>
        <v>0.0947672368929105</v>
      </c>
    </row>
    <row r="8" spans="1:8" ht="30" customHeight="1">
      <c r="A8" s="6" t="s">
        <v>18</v>
      </c>
      <c r="B8" s="4">
        <f>'[1]09分類帳'!I54</f>
        <v>0</v>
      </c>
      <c r="C8" s="72"/>
      <c r="D8" s="2" t="s">
        <v>19</v>
      </c>
      <c r="E8" s="4">
        <f>'[1]09分類帳'!K50</f>
        <v>40206</v>
      </c>
      <c r="F8" s="5"/>
      <c r="G8" s="4">
        <f>'[1]09分類帳'!K51</f>
        <v>40206</v>
      </c>
      <c r="H8" s="5"/>
    </row>
    <row r="9" spans="1:8" ht="35.25" customHeight="1">
      <c r="A9" s="7" t="s">
        <v>20</v>
      </c>
      <c r="B9" s="4">
        <f>'[1]09分類帳'!J54</f>
        <v>0</v>
      </c>
      <c r="C9" s="72"/>
      <c r="D9" s="2" t="s">
        <v>21</v>
      </c>
      <c r="E9" s="4">
        <f>'[1]09分類帳'!L50</f>
        <v>24250</v>
      </c>
      <c r="F9" s="5">
        <f>E9/(E13-E8)</f>
        <v>0.4071046048986855</v>
      </c>
      <c r="G9" s="4">
        <f>'[1]09分類帳'!L51</f>
        <v>24250</v>
      </c>
      <c r="H9" s="5">
        <f>G9/(G13-G8)</f>
        <v>0.4071046048986855</v>
      </c>
    </row>
    <row r="10" spans="1:8" ht="33" customHeight="1">
      <c r="A10" s="8" t="s">
        <v>22</v>
      </c>
      <c r="B10" s="3">
        <f>'[1]09分類帳'!K54</f>
        <v>0</v>
      </c>
      <c r="C10" s="72"/>
      <c r="D10" s="2" t="s">
        <v>23</v>
      </c>
      <c r="E10" s="4">
        <f>'[1]09分類帳'!M50</f>
        <v>6700</v>
      </c>
      <c r="F10" s="5">
        <f>E10/(E13-E8)</f>
        <v>0.11247838568334816</v>
      </c>
      <c r="G10" s="4">
        <f>'[1]09分類帳'!M51</f>
        <v>6700</v>
      </c>
      <c r="H10" s="5">
        <f>G10/(G13-G8)</f>
        <v>0.11247838568334816</v>
      </c>
    </row>
    <row r="11" spans="1:8" ht="31.5" customHeight="1">
      <c r="A11" s="8"/>
      <c r="B11" s="4"/>
      <c r="C11" s="72"/>
      <c r="D11" s="2" t="s">
        <v>24</v>
      </c>
      <c r="E11" s="4">
        <f>'[1]09分類帳'!N50</f>
        <v>4170</v>
      </c>
      <c r="F11" s="5">
        <f>E11/(E13-E8)</f>
        <v>0.0700052042238152</v>
      </c>
      <c r="G11" s="4">
        <f>'[1]09分類帳'!N51</f>
        <v>4170</v>
      </c>
      <c r="H11" s="5">
        <f>G11/(G13-G8)</f>
        <v>0.0700052042238152</v>
      </c>
    </row>
    <row r="12" spans="1:8" ht="25.5" customHeight="1">
      <c r="A12" s="9"/>
      <c r="B12" s="4"/>
      <c r="C12" s="69" t="s">
        <v>73</v>
      </c>
      <c r="D12" s="7"/>
      <c r="E12" s="4"/>
      <c r="F12" s="5"/>
      <c r="G12" s="4"/>
      <c r="H12" s="5"/>
    </row>
    <row r="13" spans="1:8" ht="30" customHeight="1">
      <c r="A13" s="2"/>
      <c r="B13" s="4"/>
      <c r="C13" s="69"/>
      <c r="D13" s="2" t="s">
        <v>25</v>
      </c>
      <c r="E13" s="4">
        <f>SUM(E4:E12)</f>
        <v>99773</v>
      </c>
      <c r="F13" s="5">
        <f>(E13-E8)/(E13-E8)</f>
        <v>1</v>
      </c>
      <c r="G13" s="4">
        <f>SUM(G4:G12)</f>
        <v>99773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178007</v>
      </c>
      <c r="C14" s="69"/>
      <c r="D14" s="2" t="s">
        <v>27</v>
      </c>
      <c r="E14" s="4">
        <f>'[1]09分類帳'!P51</f>
        <v>475324</v>
      </c>
      <c r="F14" s="5"/>
      <c r="G14" s="4">
        <f>E14</f>
        <v>475324</v>
      </c>
      <c r="H14" s="11"/>
    </row>
    <row r="15" spans="1:8" ht="33" customHeight="1">
      <c r="A15" s="2" t="s">
        <v>28</v>
      </c>
      <c r="B15" s="4">
        <f>B14+B4</f>
        <v>575097</v>
      </c>
      <c r="C15" s="70"/>
      <c r="D15" s="2" t="s">
        <v>28</v>
      </c>
      <c r="E15" s="4">
        <f>E13+E14</f>
        <v>575097</v>
      </c>
      <c r="F15" s="10">
        <f>SUM(F4:F11)</f>
        <v>0.9999999999999999</v>
      </c>
      <c r="G15" s="4">
        <f>G13+G14</f>
        <v>575097</v>
      </c>
      <c r="H15" s="10">
        <f>SUM(H4:H11)</f>
        <v>0.9999999999999999</v>
      </c>
    </row>
    <row r="16" spans="1:8" ht="66.75" customHeight="1">
      <c r="A16" s="2" t="s">
        <v>29</v>
      </c>
      <c r="B16" s="67" t="s">
        <v>30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31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25390625" style="1" customWidth="1"/>
    <col min="5" max="5" width="12.50390625" style="12" customWidth="1"/>
    <col min="6" max="6" width="12.625" style="1" customWidth="1"/>
    <col min="7" max="7" width="12.50390625" style="12" customWidth="1"/>
    <col min="8" max="8" width="11.625" style="1" customWidth="1"/>
    <col min="9" max="16384" width="8.875" style="1" customWidth="1"/>
  </cols>
  <sheetData>
    <row r="1" spans="1:8" ht="29.25" customHeight="1">
      <c r="A1" s="66" t="str">
        <f>'[1]09結算'!A1:C1</f>
        <v>   嘉義縣大林鎮三和國民小學</v>
      </c>
      <c r="B1" s="66"/>
      <c r="C1" s="66"/>
      <c r="D1" s="51" t="s">
        <v>75</v>
      </c>
      <c r="E1" s="51"/>
      <c r="F1" s="51"/>
      <c r="G1" s="51"/>
      <c r="H1" s="51"/>
    </row>
    <row r="2" spans="1:8" ht="25.5" customHeight="1">
      <c r="A2" s="73" t="s">
        <v>76</v>
      </c>
      <c r="B2" s="73"/>
      <c r="C2" s="73"/>
      <c r="D2" s="73" t="s">
        <v>77</v>
      </c>
      <c r="E2" s="73"/>
      <c r="F2" s="73"/>
      <c r="G2" s="73" t="s">
        <v>0</v>
      </c>
      <c r="H2" s="73"/>
    </row>
    <row r="3" spans="1:8" ht="25.5" customHeight="1">
      <c r="A3" s="2" t="s">
        <v>78</v>
      </c>
      <c r="B3" s="3" t="s">
        <v>79</v>
      </c>
      <c r="C3" s="2" t="s">
        <v>80</v>
      </c>
      <c r="D3" s="2" t="s">
        <v>81</v>
      </c>
      <c r="E3" s="3" t="s">
        <v>82</v>
      </c>
      <c r="F3" s="2" t="s">
        <v>83</v>
      </c>
      <c r="G3" s="3" t="s">
        <v>82</v>
      </c>
      <c r="H3" s="2" t="s">
        <v>83</v>
      </c>
    </row>
    <row r="4" spans="1:8" ht="25.5" customHeight="1">
      <c r="A4" s="2" t="s">
        <v>84</v>
      </c>
      <c r="B4" s="4">
        <f>'[1]10分類帳'!P4</f>
        <v>475324</v>
      </c>
      <c r="C4" s="71" t="s">
        <v>166</v>
      </c>
      <c r="D4" s="2" t="s">
        <v>85</v>
      </c>
      <c r="E4" s="4">
        <f>'[1]10分類帳'!G48</f>
        <v>12481</v>
      </c>
      <c r="F4" s="5">
        <f>E4/(E13-E8)</f>
        <v>0.08339681139665103</v>
      </c>
      <c r="G4" s="4">
        <f>'[1]10分類帳'!G49</f>
        <v>31283</v>
      </c>
      <c r="H4" s="5">
        <f>G4/(G13-G8)</f>
        <v>0.14951846098697574</v>
      </c>
    </row>
    <row r="5" spans="1:8" ht="25.5" customHeight="1">
      <c r="A5" s="2" t="s">
        <v>86</v>
      </c>
      <c r="B5" s="4">
        <f>'[1]10分類帳'!F52</f>
        <v>158308</v>
      </c>
      <c r="C5" s="72"/>
      <c r="D5" s="2" t="s">
        <v>87</v>
      </c>
      <c r="E5" s="4">
        <f>'[1]10分類帳'!H48</f>
        <v>113337</v>
      </c>
      <c r="F5" s="5">
        <f>E5/(E13-E8)</f>
        <v>0.757306659182937</v>
      </c>
      <c r="G5" s="4">
        <f>'[1]10分類帳'!H49</f>
        <v>113337</v>
      </c>
      <c r="H5" s="5">
        <f>G5/(G13-G8)</f>
        <v>0.5416991277333014</v>
      </c>
    </row>
    <row r="6" spans="1:8" ht="33" customHeight="1">
      <c r="A6" s="6" t="s">
        <v>88</v>
      </c>
      <c r="B6" s="4">
        <v>0</v>
      </c>
      <c r="C6" s="72"/>
      <c r="D6" s="2" t="s">
        <v>89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33" customHeight="1">
      <c r="A7" s="6" t="s">
        <v>90</v>
      </c>
      <c r="B7" s="4">
        <v>18760</v>
      </c>
      <c r="C7" s="72"/>
      <c r="D7" s="2" t="s">
        <v>91</v>
      </c>
      <c r="E7" s="4">
        <f>'[1]10分類帳'!J48</f>
        <v>6130</v>
      </c>
      <c r="F7" s="5">
        <f>E7/(E13-E8)</f>
        <v>0.04096005559341966</v>
      </c>
      <c r="G7" s="4">
        <f>'[1]10分類帳'!J49</f>
        <v>11775</v>
      </c>
      <c r="H7" s="5">
        <f>G7/(G13-G8)</f>
        <v>0.05627912534352969</v>
      </c>
    </row>
    <row r="8" spans="1:8" ht="33" customHeight="1">
      <c r="A8" s="6" t="s">
        <v>92</v>
      </c>
      <c r="B8" s="4">
        <v>16080</v>
      </c>
      <c r="C8" s="72"/>
      <c r="D8" s="2" t="s">
        <v>93</v>
      </c>
      <c r="E8" s="4">
        <f>'[1]10分類帳'!K48</f>
        <v>48606</v>
      </c>
      <c r="F8" s="5"/>
      <c r="G8" s="4">
        <f>'[1]10分類帳'!K49</f>
        <v>88812</v>
      </c>
      <c r="H8" s="5"/>
    </row>
    <row r="9" spans="1:8" ht="33" customHeight="1">
      <c r="A9" s="7" t="s">
        <v>94</v>
      </c>
      <c r="B9" s="4">
        <v>72000</v>
      </c>
      <c r="C9" s="72"/>
      <c r="D9" s="2" t="s">
        <v>95</v>
      </c>
      <c r="E9" s="4">
        <f>'[1]10分類帳'!L48</f>
        <v>0</v>
      </c>
      <c r="F9" s="5">
        <f>E9/(E13-E8)</f>
        <v>0</v>
      </c>
      <c r="G9" s="4">
        <f>'[1]10分類帳'!L49</f>
        <v>24250</v>
      </c>
      <c r="H9" s="5">
        <f>G9/(G13-G8)</f>
        <v>0.11590393117457283</v>
      </c>
    </row>
    <row r="10" spans="1:8" ht="26.25" customHeight="1">
      <c r="A10" s="2" t="s">
        <v>96</v>
      </c>
      <c r="B10" s="4">
        <v>0</v>
      </c>
      <c r="C10" s="72"/>
      <c r="D10" s="2" t="s">
        <v>97</v>
      </c>
      <c r="E10" s="4">
        <f>'[1]10分類帳'!M48</f>
        <v>12600</v>
      </c>
      <c r="F10" s="5">
        <f>E10/(E13-E8)</f>
        <v>0.08419195766347272</v>
      </c>
      <c r="G10" s="4">
        <f>'[1]10分類帳'!M49</f>
        <v>19300</v>
      </c>
      <c r="H10" s="5">
        <f>G10/(G13-G8)</f>
        <v>0.0922451905842992</v>
      </c>
    </row>
    <row r="11" spans="1:8" ht="26.25" customHeight="1">
      <c r="A11" s="7"/>
      <c r="B11" s="4"/>
      <c r="C11" s="72"/>
      <c r="D11" s="2" t="s">
        <v>98</v>
      </c>
      <c r="E11" s="4">
        <f>'[1]10分類帳'!N48</f>
        <v>5110</v>
      </c>
      <c r="F11" s="5">
        <f>E11/(E13-E8)</f>
        <v>0.03414451616351949</v>
      </c>
      <c r="G11" s="4">
        <f>'[1]10分類帳'!N49</f>
        <v>9280</v>
      </c>
      <c r="H11" s="5">
        <f>G11/(G13-G8)</f>
        <v>0.04435416417732107</v>
      </c>
    </row>
    <row r="12" spans="1:8" ht="26.25" customHeight="1">
      <c r="A12" s="2"/>
      <c r="B12" s="4"/>
      <c r="C12" s="69" t="s">
        <v>99</v>
      </c>
      <c r="D12" s="7"/>
      <c r="E12" s="4"/>
      <c r="F12" s="5"/>
      <c r="G12" s="4"/>
      <c r="H12" s="5"/>
    </row>
    <row r="13" spans="1:8" ht="25.5" customHeight="1">
      <c r="A13" s="2"/>
      <c r="B13" s="4"/>
      <c r="C13" s="69"/>
      <c r="D13" s="2" t="s">
        <v>100</v>
      </c>
      <c r="E13" s="4">
        <f>SUM(E4:E12)</f>
        <v>198264</v>
      </c>
      <c r="F13" s="5">
        <f>(E13-E8)/(E13-E8)</f>
        <v>1</v>
      </c>
      <c r="G13" s="4">
        <f>SUM(G4:G12)</f>
        <v>298037</v>
      </c>
      <c r="H13" s="5">
        <f>(G13-G8)/(G13-G8)</f>
        <v>1</v>
      </c>
    </row>
    <row r="14" spans="1:8" ht="38.25" customHeight="1">
      <c r="A14" s="2" t="s">
        <v>101</v>
      </c>
      <c r="B14" s="4">
        <f>SUM(B5:B12)</f>
        <v>265148</v>
      </c>
      <c r="C14" s="69"/>
      <c r="D14" s="2" t="s">
        <v>102</v>
      </c>
      <c r="E14" s="4">
        <f>'[1]10分類帳'!P49</f>
        <v>542208</v>
      </c>
      <c r="F14" s="5"/>
      <c r="G14" s="4">
        <f>E14</f>
        <v>542208</v>
      </c>
      <c r="H14" s="5"/>
    </row>
    <row r="15" spans="1:8" ht="38.25" customHeight="1">
      <c r="A15" s="2" t="s">
        <v>103</v>
      </c>
      <c r="B15" s="4">
        <f>B14+B4</f>
        <v>740472</v>
      </c>
      <c r="C15" s="70"/>
      <c r="D15" s="2" t="s">
        <v>103</v>
      </c>
      <c r="E15" s="4">
        <f>E13+E14</f>
        <v>740472</v>
      </c>
      <c r="F15" s="10">
        <f>SUM(F4:F11)</f>
        <v>1</v>
      </c>
      <c r="G15" s="4">
        <f>G13+G14</f>
        <v>840245</v>
      </c>
      <c r="H15" s="10">
        <f>SUM(H4:H11)</f>
        <v>1</v>
      </c>
    </row>
    <row r="16" spans="1:8" ht="68.25" customHeight="1">
      <c r="A16" s="2" t="s">
        <v>104</v>
      </c>
      <c r="B16" s="67" t="s">
        <v>105</v>
      </c>
      <c r="C16" s="74"/>
      <c r="D16" s="74"/>
      <c r="E16" s="74"/>
      <c r="F16" s="74"/>
      <c r="G16" s="74"/>
      <c r="H16" s="74"/>
    </row>
    <row r="17" spans="1:8" ht="27" customHeight="1">
      <c r="A17" s="68" t="s">
        <v>106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50390625" style="1" customWidth="1"/>
    <col min="4" max="4" width="15.375" style="1" customWidth="1"/>
    <col min="5" max="5" width="14.125" style="12" customWidth="1"/>
    <col min="6" max="6" width="13.125" style="1" customWidth="1"/>
    <col min="7" max="7" width="13.625" style="12" customWidth="1"/>
    <col min="8" max="8" width="12.00390625" style="1" customWidth="1"/>
    <col min="9" max="16384" width="8.875" style="1" customWidth="1"/>
  </cols>
  <sheetData>
    <row r="1" spans="1:8" ht="24" customHeight="1">
      <c r="A1" s="66" t="str">
        <f>'[1]10結算'!A1:C1</f>
        <v>   嘉義縣大林鎮三和國民小學</v>
      </c>
      <c r="B1" s="66"/>
      <c r="C1" s="66"/>
      <c r="D1" s="51" t="s">
        <v>107</v>
      </c>
      <c r="E1" s="51"/>
      <c r="F1" s="51"/>
      <c r="G1" s="51"/>
      <c r="H1" s="51"/>
    </row>
    <row r="2" spans="1:8" ht="25.5" customHeight="1">
      <c r="A2" s="73" t="s">
        <v>108</v>
      </c>
      <c r="B2" s="73"/>
      <c r="C2" s="73"/>
      <c r="D2" s="73" t="s">
        <v>109</v>
      </c>
      <c r="E2" s="73"/>
      <c r="F2" s="73"/>
      <c r="G2" s="73" t="s">
        <v>0</v>
      </c>
      <c r="H2" s="73"/>
    </row>
    <row r="3" spans="1:8" ht="25.5" customHeight="1">
      <c r="A3" s="2" t="s">
        <v>110</v>
      </c>
      <c r="B3" s="3" t="s">
        <v>111</v>
      </c>
      <c r="C3" s="2" t="s">
        <v>112</v>
      </c>
      <c r="D3" s="2" t="s">
        <v>113</v>
      </c>
      <c r="E3" s="3" t="s">
        <v>114</v>
      </c>
      <c r="F3" s="2" t="s">
        <v>115</v>
      </c>
      <c r="G3" s="3" t="s">
        <v>114</v>
      </c>
      <c r="H3" s="2" t="s">
        <v>115</v>
      </c>
    </row>
    <row r="4" spans="1:8" ht="25.5" customHeight="1">
      <c r="A4" s="2" t="s">
        <v>116</v>
      </c>
      <c r="B4" s="4">
        <f>'[1]11分類帳'!P4</f>
        <v>542208</v>
      </c>
      <c r="C4" s="71" t="s">
        <v>139</v>
      </c>
      <c r="D4" s="2" t="s">
        <v>117</v>
      </c>
      <c r="E4" s="4">
        <f>'[1]11分類帳'!G48</f>
        <v>1216</v>
      </c>
      <c r="F4" s="5">
        <f>E4/(E13-E8)</f>
        <v>0.004592092989883045</v>
      </c>
      <c r="G4" s="4">
        <f>'[1]11分類帳'!G49</f>
        <v>32499</v>
      </c>
      <c r="H4" s="5">
        <f>G4/(G13-G8)</f>
        <v>0.06855924122625667</v>
      </c>
    </row>
    <row r="5" spans="1:8" ht="25.5" customHeight="1">
      <c r="A5" s="2" t="s">
        <v>118</v>
      </c>
      <c r="B5" s="4">
        <f>'[1]11分類帳'!F52</f>
        <v>161809</v>
      </c>
      <c r="C5" s="72"/>
      <c r="D5" s="2" t="s">
        <v>119</v>
      </c>
      <c r="E5" s="4">
        <f>'[1]11分類帳'!H48</f>
        <v>217152</v>
      </c>
      <c r="F5" s="5">
        <f>E5/(E13-E8)</f>
        <v>0.8200511323512196</v>
      </c>
      <c r="G5" s="4">
        <f>'[1]11分類帳'!H49</f>
        <v>330489</v>
      </c>
      <c r="H5" s="5">
        <f>G5/(G13-G8)</f>
        <v>0.6971929928189896</v>
      </c>
    </row>
    <row r="6" spans="1:8" ht="32.25" customHeight="1">
      <c r="A6" s="6" t="s">
        <v>120</v>
      </c>
      <c r="B6" s="4">
        <v>0</v>
      </c>
      <c r="C6" s="72"/>
      <c r="D6" s="2" t="s">
        <v>121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33" customHeight="1">
      <c r="A7" s="6" t="s">
        <v>122</v>
      </c>
      <c r="B7" s="4">
        <f>'[1]11分類帳'!H52</f>
        <v>45560</v>
      </c>
      <c r="C7" s="72"/>
      <c r="D7" s="2" t="s">
        <v>123</v>
      </c>
      <c r="E7" s="4">
        <f>'[1]11分類帳'!J48</f>
        <v>9790</v>
      </c>
      <c r="F7" s="5">
        <f>E7/(E13-E8)</f>
        <v>0.03697088023927221</v>
      </c>
      <c r="G7" s="4">
        <f>'[1]11分類帳'!J49</f>
        <v>21565</v>
      </c>
      <c r="H7" s="5">
        <f>G7/(G13-G8)</f>
        <v>0.045493093234998776</v>
      </c>
    </row>
    <row r="8" spans="1:8" ht="33" customHeight="1">
      <c r="A8" s="49" t="s">
        <v>124</v>
      </c>
      <c r="B8" s="4">
        <f>'[1]11分類帳'!I52</f>
        <v>64320</v>
      </c>
      <c r="C8" s="72"/>
      <c r="D8" s="2" t="s">
        <v>125</v>
      </c>
      <c r="E8" s="4">
        <f>'[1]11分類帳'!K48</f>
        <v>38051</v>
      </c>
      <c r="F8" s="5"/>
      <c r="G8" s="4">
        <f>'[1]11分類帳'!K49</f>
        <v>126863</v>
      </c>
      <c r="H8" s="5"/>
    </row>
    <row r="9" spans="1:8" ht="33" customHeight="1">
      <c r="A9" s="49" t="s">
        <v>126</v>
      </c>
      <c r="B9" s="4">
        <f>'[1]11分類帳'!J52</f>
        <v>0</v>
      </c>
      <c r="C9" s="72"/>
      <c r="D9" s="2" t="s">
        <v>127</v>
      </c>
      <c r="E9" s="4">
        <f>'[1]11分類帳'!L48</f>
        <v>22381</v>
      </c>
      <c r="F9" s="5">
        <f>E9/(E13-E8)</f>
        <v>0.08451943520277339</v>
      </c>
      <c r="G9" s="4">
        <f>'[1]11分類帳'!L49</f>
        <v>46631</v>
      </c>
      <c r="H9" s="5">
        <f>G9/(G13-G8)</f>
        <v>0.09837182613685268</v>
      </c>
    </row>
    <row r="10" spans="1:8" ht="26.25" customHeight="1">
      <c r="A10" s="2" t="s">
        <v>128</v>
      </c>
      <c r="B10" s="4">
        <v>0</v>
      </c>
      <c r="C10" s="72"/>
      <c r="D10" s="2" t="s">
        <v>129</v>
      </c>
      <c r="E10" s="4">
        <f>'[1]11分類帳'!M48</f>
        <v>5400</v>
      </c>
      <c r="F10" s="5">
        <f>E10/(E13-E8)</f>
        <v>0.02039251821165168</v>
      </c>
      <c r="G10" s="4">
        <f>'[1]11分類帳'!M49</f>
        <v>24700</v>
      </c>
      <c r="H10" s="5">
        <f>G10/(G13-G8)</f>
        <v>0.05210662661277393</v>
      </c>
    </row>
    <row r="11" spans="1:8" ht="38.25" customHeight="1">
      <c r="A11" s="7"/>
      <c r="B11" s="4"/>
      <c r="C11" s="72"/>
      <c r="D11" s="2" t="s">
        <v>130</v>
      </c>
      <c r="E11" s="4">
        <f>'[1]11分類帳'!N48</f>
        <v>8864</v>
      </c>
      <c r="F11" s="5">
        <f>E11/(E13-E8)</f>
        <v>0.03347394100520009</v>
      </c>
      <c r="G11" s="4">
        <f>'[1]11分類帳'!N49</f>
        <v>18144</v>
      </c>
      <c r="H11" s="5">
        <f>G11/(G13-G8)</f>
        <v>0.038276219970128346</v>
      </c>
    </row>
    <row r="12" spans="1:8" ht="26.25" customHeight="1">
      <c r="A12" s="2"/>
      <c r="B12" s="4"/>
      <c r="C12" s="69" t="s">
        <v>131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9"/>
      <c r="D13" s="2" t="s">
        <v>132</v>
      </c>
      <c r="E13" s="4">
        <f>SUM(E4:E12)</f>
        <v>302854</v>
      </c>
      <c r="F13" s="5">
        <f>(E13-E8)/(E13-E8)</f>
        <v>1</v>
      </c>
      <c r="G13" s="4">
        <f>SUM(G4:G12)</f>
        <v>600891</v>
      </c>
      <c r="H13" s="5">
        <f>(G13-G8)/(G13-G8)</f>
        <v>1</v>
      </c>
    </row>
    <row r="14" spans="1:8" ht="33" customHeight="1">
      <c r="A14" s="2" t="s">
        <v>133</v>
      </c>
      <c r="B14" s="4">
        <f>SUM(B5:B12)</f>
        <v>271689</v>
      </c>
      <c r="C14" s="69"/>
      <c r="D14" s="2" t="s">
        <v>134</v>
      </c>
      <c r="E14" s="4">
        <f>'[1]11分類帳'!P49</f>
        <v>511043</v>
      </c>
      <c r="F14" s="5"/>
      <c r="G14" s="4">
        <f>E14</f>
        <v>511043</v>
      </c>
      <c r="H14" s="5"/>
    </row>
    <row r="15" spans="1:8" ht="33" customHeight="1">
      <c r="A15" s="2" t="s">
        <v>135</v>
      </c>
      <c r="B15" s="4">
        <f>B14+B4</f>
        <v>813897</v>
      </c>
      <c r="C15" s="70"/>
      <c r="D15" s="2" t="s">
        <v>135</v>
      </c>
      <c r="E15" s="4">
        <f>E13+E14</f>
        <v>813897</v>
      </c>
      <c r="F15" s="10">
        <f>SUM(F4:F11)</f>
        <v>1</v>
      </c>
      <c r="G15" s="4">
        <f>G13+G14</f>
        <v>1111934</v>
      </c>
      <c r="H15" s="10">
        <f>SUM(H4:H11)</f>
        <v>1</v>
      </c>
    </row>
    <row r="16" spans="1:8" ht="75" customHeight="1">
      <c r="A16" s="2" t="s">
        <v>136</v>
      </c>
      <c r="B16" s="67" t="s">
        <v>137</v>
      </c>
      <c r="C16" s="67"/>
      <c r="D16" s="67"/>
      <c r="E16" s="67"/>
      <c r="F16" s="67"/>
      <c r="G16" s="67"/>
      <c r="H16" s="67"/>
    </row>
    <row r="17" spans="1:8" ht="27" customHeight="1">
      <c r="A17" s="68" t="s">
        <v>138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7539062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6" t="str">
        <f>'[1]11結算'!A1:C1</f>
        <v>   嘉義縣大林鎮三和國民小學</v>
      </c>
      <c r="B1" s="66"/>
      <c r="C1" s="66"/>
      <c r="D1" s="51" t="s">
        <v>140</v>
      </c>
      <c r="E1" s="51"/>
      <c r="F1" s="51"/>
      <c r="G1" s="51"/>
      <c r="H1" s="51"/>
    </row>
    <row r="2" spans="1:8" ht="25.5" customHeight="1">
      <c r="A2" s="73" t="s">
        <v>2</v>
      </c>
      <c r="B2" s="73"/>
      <c r="C2" s="73"/>
      <c r="D2" s="73" t="s">
        <v>3</v>
      </c>
      <c r="E2" s="73"/>
      <c r="F2" s="73"/>
      <c r="G2" s="73" t="s">
        <v>0</v>
      </c>
      <c r="H2" s="7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511043</v>
      </c>
      <c r="C4" s="71" t="s">
        <v>165</v>
      </c>
      <c r="D4" s="2" t="s">
        <v>141</v>
      </c>
      <c r="E4" s="4">
        <f>'[1]12分類帳'!G49</f>
        <v>10961</v>
      </c>
      <c r="F4" s="5">
        <f>E4/(E13-E8)</f>
        <v>0.3688585273926504</v>
      </c>
      <c r="G4" s="4">
        <f>'[1]12分類帳'!G50</f>
        <v>43460</v>
      </c>
      <c r="H4" s="5">
        <f>G4/(G13-G8)</f>
        <v>0.08627398043450642</v>
      </c>
    </row>
    <row r="5" spans="1:8" ht="25.5" customHeight="1">
      <c r="A5" s="2" t="s">
        <v>142</v>
      </c>
      <c r="B5" s="4">
        <f>'[1]12分類帳'!F53</f>
        <v>162052</v>
      </c>
      <c r="C5" s="72"/>
      <c r="D5" s="2" t="s">
        <v>143</v>
      </c>
      <c r="E5" s="4">
        <f>'[1]12分類帳'!H49</f>
        <v>1155</v>
      </c>
      <c r="F5" s="5">
        <f>E5/(E13-E8)</f>
        <v>0.03886794992596581</v>
      </c>
      <c r="G5" s="4">
        <f>'[1]12分類帳'!H50</f>
        <v>331644</v>
      </c>
      <c r="H5" s="5">
        <f>G5/(G13-G8)</f>
        <v>0.6583582136958455</v>
      </c>
    </row>
    <row r="6" spans="1:8" ht="29.25" customHeight="1">
      <c r="A6" s="6" t="s">
        <v>144</v>
      </c>
      <c r="B6" s="4"/>
      <c r="C6" s="72"/>
      <c r="D6" s="2" t="s">
        <v>145</v>
      </c>
      <c r="E6" s="4">
        <f>'[1]12分類帳'!I49</f>
        <v>1200</v>
      </c>
      <c r="F6" s="5">
        <f>E6/(E13-E8)</f>
        <v>0.04038228563736707</v>
      </c>
      <c r="G6" s="4">
        <f>'[1]12分類帳'!I50</f>
        <v>1200</v>
      </c>
      <c r="H6" s="5">
        <f>G6/(G13-G8)</f>
        <v>0.0023821623681870158</v>
      </c>
    </row>
    <row r="7" spans="1:8" ht="32.25" customHeight="1">
      <c r="A7" s="6" t="s">
        <v>146</v>
      </c>
      <c r="B7" s="4"/>
      <c r="C7" s="72"/>
      <c r="D7" s="2" t="s">
        <v>147</v>
      </c>
      <c r="E7" s="4">
        <f>'[1]12分類帳'!J49</f>
        <v>5420</v>
      </c>
      <c r="F7" s="5">
        <f>E7/(E13-E8)</f>
        <v>0.18239332346210796</v>
      </c>
      <c r="G7" s="4">
        <f>'[1]12分類帳'!J50</f>
        <v>26985</v>
      </c>
      <c r="H7" s="5">
        <f>G7/(G13-G8)</f>
        <v>0.05356887625460551</v>
      </c>
    </row>
    <row r="8" spans="1:8" ht="32.25" customHeight="1">
      <c r="A8" s="49" t="s">
        <v>148</v>
      </c>
      <c r="B8" s="4"/>
      <c r="C8" s="72"/>
      <c r="D8" s="2" t="s">
        <v>149</v>
      </c>
      <c r="E8" s="4">
        <f>'[1]12分類帳'!K49</f>
        <v>39682</v>
      </c>
      <c r="F8" s="5"/>
      <c r="G8" s="4">
        <f>'[1]12分類帳'!K50</f>
        <v>166545</v>
      </c>
      <c r="H8" s="5"/>
    </row>
    <row r="9" spans="1:8" ht="36" customHeight="1">
      <c r="A9" s="7" t="s">
        <v>150</v>
      </c>
      <c r="B9" s="4"/>
      <c r="C9" s="72"/>
      <c r="D9" s="2" t="s">
        <v>151</v>
      </c>
      <c r="E9" s="4">
        <f>'[1]12分類帳'!L49</f>
        <v>0</v>
      </c>
      <c r="F9" s="5">
        <f>E9/(E13-E8)</f>
        <v>0</v>
      </c>
      <c r="G9" s="4">
        <f>'[1]12分類帳'!L50</f>
        <v>46631</v>
      </c>
      <c r="H9" s="5">
        <f>G9/(G13-G8)</f>
        <v>0.0925688444924406</v>
      </c>
    </row>
    <row r="10" spans="1:8" ht="27" customHeight="1">
      <c r="A10" s="2" t="s">
        <v>152</v>
      </c>
      <c r="B10" s="4">
        <f>'[1]12分類帳'!K53</f>
        <v>49</v>
      </c>
      <c r="C10" s="72"/>
      <c r="D10" s="2" t="s">
        <v>23</v>
      </c>
      <c r="E10" s="4">
        <f>'[1]12分類帳'!M49</f>
        <v>5800</v>
      </c>
      <c r="F10" s="5">
        <f>E10/(E13-E8)</f>
        <v>0.1951810472472742</v>
      </c>
      <c r="G10" s="4">
        <f>'[1]12分類帳'!M50</f>
        <v>30500</v>
      </c>
      <c r="H10" s="5">
        <f>G10/(G13-G8)</f>
        <v>0.06054662685808665</v>
      </c>
    </row>
    <row r="11" spans="1:8" ht="41.25" customHeight="1">
      <c r="A11" s="7"/>
      <c r="B11" s="4"/>
      <c r="C11" s="72"/>
      <c r="D11" s="2" t="s">
        <v>153</v>
      </c>
      <c r="E11" s="4">
        <f>'[1]12分類帳'!N49</f>
        <v>5180</v>
      </c>
      <c r="F11" s="5">
        <f>E11/(E13-E8)</f>
        <v>0.17431686633463453</v>
      </c>
      <c r="G11" s="4">
        <f>'[1]12分類帳'!N50</f>
        <v>23324</v>
      </c>
      <c r="H11" s="5">
        <f>G11/(G13-G8)</f>
        <v>0.046301295896328296</v>
      </c>
    </row>
    <row r="12" spans="1:8" ht="21" customHeight="1">
      <c r="A12" s="2"/>
      <c r="B12" s="4"/>
      <c r="C12" s="69" t="s">
        <v>154</v>
      </c>
      <c r="D12" s="7"/>
      <c r="E12" s="4"/>
      <c r="F12" s="5"/>
      <c r="G12" s="4"/>
      <c r="H12" s="5"/>
    </row>
    <row r="13" spans="1:8" ht="33" customHeight="1">
      <c r="A13" s="2"/>
      <c r="B13" s="4"/>
      <c r="C13" s="69"/>
      <c r="D13" s="2" t="s">
        <v>155</v>
      </c>
      <c r="E13" s="4">
        <f>SUM(E4:E12)</f>
        <v>69398</v>
      </c>
      <c r="F13" s="5">
        <f>(E13-E8)/(E13-E8)</f>
        <v>1</v>
      </c>
      <c r="G13" s="4">
        <f>SUM(G4:G12)</f>
        <v>670289</v>
      </c>
      <c r="H13" s="5">
        <f>(G13-G8)/(G13-G8)</f>
        <v>1</v>
      </c>
    </row>
    <row r="14" spans="1:8" ht="34.5" customHeight="1">
      <c r="A14" s="2" t="s">
        <v>156</v>
      </c>
      <c r="B14" s="4">
        <f>SUM(B5:B12)</f>
        <v>162101</v>
      </c>
      <c r="C14" s="69"/>
      <c r="D14" s="2" t="s">
        <v>157</v>
      </c>
      <c r="E14" s="4">
        <f>'[1]12分類帳'!P50</f>
        <v>603746</v>
      </c>
      <c r="F14" s="5"/>
      <c r="G14" s="4">
        <f>E14</f>
        <v>603746</v>
      </c>
      <c r="H14" s="5"/>
    </row>
    <row r="15" spans="1:8" ht="39.75" customHeight="1">
      <c r="A15" s="2" t="s">
        <v>158</v>
      </c>
      <c r="B15" s="4">
        <f>B14+B4</f>
        <v>673144</v>
      </c>
      <c r="C15" s="70"/>
      <c r="D15" s="2" t="s">
        <v>158</v>
      </c>
      <c r="E15" s="4">
        <f>E13+E14</f>
        <v>673144</v>
      </c>
      <c r="F15" s="10">
        <f>SUM(F4:F11)</f>
        <v>0.9999999999999999</v>
      </c>
      <c r="G15" s="4">
        <f>G13+G14</f>
        <v>1274035</v>
      </c>
      <c r="H15" s="10">
        <f>SUM(H4:H11)</f>
        <v>0.9999999999999999</v>
      </c>
    </row>
    <row r="16" spans="1:8" ht="66.75" customHeight="1">
      <c r="A16" s="2" t="s">
        <v>159</v>
      </c>
      <c r="B16" s="67" t="s">
        <v>160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161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M10" sqref="M10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6" t="str">
        <f>'[1]12結算'!A1:C1</f>
        <v>   嘉義縣大林鎮三和國民小學</v>
      </c>
      <c r="B1" s="66"/>
      <c r="C1" s="66"/>
      <c r="D1" s="51" t="s">
        <v>162</v>
      </c>
      <c r="E1" s="51"/>
      <c r="F1" s="51"/>
      <c r="G1" s="51"/>
      <c r="H1" s="51"/>
    </row>
    <row r="2" spans="1:8" ht="25.5" customHeight="1">
      <c r="A2" s="73" t="s">
        <v>2</v>
      </c>
      <c r="B2" s="73"/>
      <c r="C2" s="73"/>
      <c r="D2" s="73" t="s">
        <v>3</v>
      </c>
      <c r="E2" s="73"/>
      <c r="F2" s="73"/>
      <c r="G2" s="73" t="s">
        <v>0</v>
      </c>
      <c r="H2" s="7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603746</v>
      </c>
      <c r="C4" s="71" t="s">
        <v>164</v>
      </c>
      <c r="D4" s="2" t="s">
        <v>11</v>
      </c>
      <c r="E4" s="4">
        <f>'[1]01分類帳'!G48</f>
        <v>1120</v>
      </c>
      <c r="F4" s="5">
        <f>E4/(E13-E8)</f>
        <v>0.00354857106647234</v>
      </c>
      <c r="G4" s="4">
        <f>'[1]01分類帳'!G49</f>
        <v>44580</v>
      </c>
      <c r="H4" s="5">
        <f>G4/(G13-G8)</f>
        <v>0.054408053075312074</v>
      </c>
    </row>
    <row r="5" spans="1:8" ht="25.5" customHeight="1">
      <c r="A5" s="2" t="s">
        <v>12</v>
      </c>
      <c r="B5" s="4">
        <f>'[1]01分類帳'!F52</f>
        <v>158709</v>
      </c>
      <c r="C5" s="72"/>
      <c r="D5" s="2" t="s">
        <v>13</v>
      </c>
      <c r="E5" s="4">
        <f>'[1]01分類帳'!H48</f>
        <v>254740</v>
      </c>
      <c r="F5" s="5">
        <f>E5/(E13-E8)</f>
        <v>0.8071098156010392</v>
      </c>
      <c r="G5" s="4">
        <f>'[1]01分類帳'!H49</f>
        <v>586384</v>
      </c>
      <c r="H5" s="5">
        <f>G5/(G13-G8)</f>
        <v>0.7156575099711484</v>
      </c>
    </row>
    <row r="6" spans="1:8" ht="33" customHeight="1">
      <c r="A6" s="49" t="s">
        <v>14</v>
      </c>
      <c r="B6" s="4"/>
      <c r="C6" s="72"/>
      <c r="D6" s="2" t="s">
        <v>15</v>
      </c>
      <c r="E6" s="4">
        <f>'[1]01分類帳'!I48</f>
        <v>0</v>
      </c>
      <c r="F6" s="5">
        <f>E6/(E13-E8)</f>
        <v>0</v>
      </c>
      <c r="G6" s="4">
        <f>'[1]01分類帳'!I49</f>
        <v>1200</v>
      </c>
      <c r="H6" s="5">
        <f>G6/(G13-G8)</f>
        <v>0.0014645505538442012</v>
      </c>
    </row>
    <row r="7" spans="1:8" ht="32.25" customHeight="1">
      <c r="A7" s="49" t="s">
        <v>16</v>
      </c>
      <c r="B7" s="4"/>
      <c r="C7" s="72"/>
      <c r="D7" s="2" t="s">
        <v>17</v>
      </c>
      <c r="E7" s="4">
        <f>'[1]01分類帳'!J48</f>
        <v>0</v>
      </c>
      <c r="F7" s="5">
        <f>E7/(E13-E8)</f>
        <v>0</v>
      </c>
      <c r="G7" s="4">
        <f>'[1]01分類帳'!J49</f>
        <v>26985</v>
      </c>
      <c r="H7" s="5">
        <f>G7/(G13-G8)</f>
        <v>0.03293408057957147</v>
      </c>
    </row>
    <row r="8" spans="1:8" ht="32.25" customHeight="1">
      <c r="A8" s="49" t="s">
        <v>18</v>
      </c>
      <c r="B8" s="4"/>
      <c r="C8" s="72"/>
      <c r="D8" s="2" t="s">
        <v>19</v>
      </c>
      <c r="E8" s="4">
        <f>'[1]01分類帳'!K48</f>
        <v>63737</v>
      </c>
      <c r="F8" s="5"/>
      <c r="G8" s="4">
        <f>'[1]01分類帳'!K49</f>
        <v>230282</v>
      </c>
      <c r="H8" s="5"/>
    </row>
    <row r="9" spans="1:8" ht="30" customHeight="1">
      <c r="A9" s="49" t="s">
        <v>20</v>
      </c>
      <c r="B9" s="4"/>
      <c r="C9" s="72"/>
      <c r="D9" s="2" t="s">
        <v>21</v>
      </c>
      <c r="E9" s="4">
        <f>'[1]01分類帳'!L48</f>
        <v>24900</v>
      </c>
      <c r="F9" s="5">
        <f>E9/(E13-E8)</f>
        <v>0.07889233888853685</v>
      </c>
      <c r="G9" s="4">
        <f>'[1]01分類帳'!L49</f>
        <v>71531</v>
      </c>
      <c r="H9" s="5">
        <f>G9/(G13-G8)</f>
        <v>0.08730063805585796</v>
      </c>
    </row>
    <row r="10" spans="1:8" ht="27.75" customHeight="1">
      <c r="A10" s="2" t="s">
        <v>96</v>
      </c>
      <c r="B10" s="4"/>
      <c r="C10" s="72"/>
      <c r="D10" s="2" t="s">
        <v>23</v>
      </c>
      <c r="E10" s="4">
        <f>'[1]01分類帳'!M48</f>
        <v>30860</v>
      </c>
      <c r="F10" s="5">
        <f>E10/(E13-E8)</f>
        <v>0.09777580634940751</v>
      </c>
      <c r="G10" s="4">
        <f>'[1]01分類帳'!M49</f>
        <v>61360</v>
      </c>
      <c r="H10" s="5">
        <f>G10/(G13-G8)</f>
        <v>0.07488735165323349</v>
      </c>
    </row>
    <row r="11" spans="1:8" ht="39" customHeight="1">
      <c r="A11" s="7"/>
      <c r="B11" s="4"/>
      <c r="C11" s="72"/>
      <c r="D11" s="2" t="s">
        <v>24</v>
      </c>
      <c r="E11" s="4">
        <f>'[1]01分類帳'!N48</f>
        <v>4000</v>
      </c>
      <c r="F11" s="5">
        <f>E11/(E13-E8)</f>
        <v>0.012673468094544072</v>
      </c>
      <c r="G11" s="4">
        <f>'[1]01分類帳'!N49</f>
        <v>27324</v>
      </c>
      <c r="H11" s="5">
        <f>G11/(G13-G8)</f>
        <v>0.033347816111032456</v>
      </c>
    </row>
    <row r="12" spans="1:8" ht="22.5" customHeight="1">
      <c r="A12" s="2"/>
      <c r="B12" s="4"/>
      <c r="C12" s="69" t="s">
        <v>163</v>
      </c>
      <c r="D12" s="7"/>
      <c r="E12" s="4"/>
      <c r="F12" s="5"/>
      <c r="G12" s="4"/>
      <c r="H12" s="5"/>
    </row>
    <row r="13" spans="1:8" ht="30.75" customHeight="1">
      <c r="A13" s="2"/>
      <c r="B13" s="4"/>
      <c r="C13" s="69"/>
      <c r="D13" s="2" t="s">
        <v>25</v>
      </c>
      <c r="E13" s="4">
        <f>SUM(E4:E12)</f>
        <v>379357</v>
      </c>
      <c r="F13" s="5">
        <f>(E13-E8)/(E13-E8)</f>
        <v>1</v>
      </c>
      <c r="G13" s="4">
        <f>SUM(G4:G12)</f>
        <v>1049646</v>
      </c>
      <c r="H13" s="5">
        <f>(G13-G8)/(G13-G8)</f>
        <v>1</v>
      </c>
    </row>
    <row r="14" spans="1:8" ht="35.25" customHeight="1">
      <c r="A14" s="2" t="s">
        <v>26</v>
      </c>
      <c r="B14" s="4">
        <f>SUM(B5:B12)</f>
        <v>158709</v>
      </c>
      <c r="C14" s="69"/>
      <c r="D14" s="2" t="s">
        <v>27</v>
      </c>
      <c r="E14" s="4">
        <f>'[1]01分類帳'!P49</f>
        <v>383098</v>
      </c>
      <c r="F14" s="5"/>
      <c r="G14" s="4">
        <f>E14</f>
        <v>383098</v>
      </c>
      <c r="H14" s="5"/>
    </row>
    <row r="15" spans="1:8" ht="38.25" customHeight="1">
      <c r="A15" s="2" t="s">
        <v>28</v>
      </c>
      <c r="B15" s="4">
        <f>B14+B4</f>
        <v>762455</v>
      </c>
      <c r="C15" s="70"/>
      <c r="D15" s="2" t="s">
        <v>28</v>
      </c>
      <c r="E15" s="4">
        <f>E13+E14</f>
        <v>762455</v>
      </c>
      <c r="F15" s="10">
        <f>SUM(F4:F11)</f>
        <v>1</v>
      </c>
      <c r="G15" s="4">
        <f>G13+G14</f>
        <v>1432744</v>
      </c>
      <c r="H15" s="10">
        <f>SUM(H4:H11)</f>
        <v>1</v>
      </c>
    </row>
    <row r="16" spans="1:8" ht="75" customHeight="1">
      <c r="A16" s="2" t="s">
        <v>29</v>
      </c>
      <c r="B16" s="67" t="s">
        <v>30</v>
      </c>
      <c r="C16" s="67"/>
      <c r="D16" s="67"/>
      <c r="E16" s="67"/>
      <c r="F16" s="67"/>
      <c r="G16" s="67"/>
      <c r="H16" s="67"/>
    </row>
    <row r="17" spans="1:8" ht="27" customHeight="1">
      <c r="A17" s="68" t="s">
        <v>31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M12" sqref="M12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390625" style="12" customWidth="1"/>
    <col min="8" max="8" width="11.75390625" style="1" customWidth="1"/>
    <col min="9" max="16384" width="8.875" style="1" customWidth="1"/>
  </cols>
  <sheetData>
    <row r="1" spans="1:8" ht="25.5">
      <c r="A1" s="66" t="str">
        <f>'[1]01結算'!A1:C1</f>
        <v>   嘉義縣大林鎮三和國民小學</v>
      </c>
      <c r="B1" s="66"/>
      <c r="C1" s="66"/>
      <c r="D1" s="51" t="s">
        <v>167</v>
      </c>
      <c r="E1" s="51"/>
      <c r="F1" s="51"/>
      <c r="G1" s="51"/>
      <c r="H1" s="51"/>
    </row>
    <row r="2" spans="1:8" ht="25.5" customHeight="1">
      <c r="A2" s="73" t="s">
        <v>168</v>
      </c>
      <c r="B2" s="73"/>
      <c r="C2" s="73"/>
      <c r="D2" s="73" t="s">
        <v>169</v>
      </c>
      <c r="E2" s="73"/>
      <c r="F2" s="73"/>
      <c r="G2" s="73" t="s">
        <v>0</v>
      </c>
      <c r="H2" s="73"/>
    </row>
    <row r="3" spans="1:8" ht="25.5" customHeight="1">
      <c r="A3" s="2" t="s">
        <v>170</v>
      </c>
      <c r="B3" s="3" t="s">
        <v>171</v>
      </c>
      <c r="C3" s="2" t="s">
        <v>172</v>
      </c>
      <c r="D3" s="2" t="s">
        <v>173</v>
      </c>
      <c r="E3" s="3" t="s">
        <v>174</v>
      </c>
      <c r="F3" s="2" t="s">
        <v>175</v>
      </c>
      <c r="G3" s="3" t="s">
        <v>174</v>
      </c>
      <c r="H3" s="2" t="s">
        <v>175</v>
      </c>
    </row>
    <row r="4" spans="1:8" ht="25.5" customHeight="1">
      <c r="A4" s="2" t="s">
        <v>176</v>
      </c>
      <c r="B4" s="4">
        <f>'[1]02分類帳'!P4</f>
        <v>383098</v>
      </c>
      <c r="C4" s="71" t="s">
        <v>177</v>
      </c>
      <c r="D4" s="2" t="s">
        <v>178</v>
      </c>
      <c r="E4" s="4">
        <f>'[1]02分類帳'!G52</f>
        <v>720</v>
      </c>
      <c r="F4" s="5">
        <f>E4/(E13-E8)</f>
        <v>0.01837203368206175</v>
      </c>
      <c r="G4" s="4">
        <f>'[1]02分類帳'!G53</f>
        <v>45300</v>
      </c>
      <c r="H4" s="5">
        <f>G4/(G13-G8)</f>
        <v>0.05276313429324189</v>
      </c>
    </row>
    <row r="5" spans="1:8" ht="25.5" customHeight="1">
      <c r="A5" s="2" t="s">
        <v>179</v>
      </c>
      <c r="B5" s="4">
        <f>'[1]02分類帳'!F56</f>
        <v>0</v>
      </c>
      <c r="C5" s="72"/>
      <c r="D5" s="2" t="s">
        <v>180</v>
      </c>
      <c r="E5" s="4">
        <f>'[1]02分類帳'!H52</f>
        <v>25870</v>
      </c>
      <c r="F5" s="5">
        <f>E5/(E13-E8)</f>
        <v>0.6601173768818576</v>
      </c>
      <c r="G5" s="4">
        <f>'[1]02分類帳'!H53</f>
        <v>612254</v>
      </c>
      <c r="H5" s="5">
        <f>G5/(G13-G8)</f>
        <v>0.7131222963261484</v>
      </c>
    </row>
    <row r="6" spans="1:8" ht="29.25" customHeight="1">
      <c r="A6" s="6" t="s">
        <v>181</v>
      </c>
      <c r="B6" s="4">
        <v>0</v>
      </c>
      <c r="C6" s="72"/>
      <c r="D6" s="2" t="s">
        <v>182</v>
      </c>
      <c r="E6" s="4">
        <f>'[1]02分類帳'!I52</f>
        <v>0</v>
      </c>
      <c r="F6" s="5">
        <f>E6/(E13-E8)</f>
        <v>0</v>
      </c>
      <c r="G6" s="4">
        <f>'[1]02分類帳'!I53</f>
        <v>1200</v>
      </c>
      <c r="H6" s="5">
        <f>G6/(G13-G8)</f>
        <v>0.0013976989216752818</v>
      </c>
    </row>
    <row r="7" spans="1:8" ht="30.75" customHeight="1">
      <c r="A7" s="6" t="s">
        <v>183</v>
      </c>
      <c r="B7" s="4">
        <f>'[1]02分類帳'!G56</f>
        <v>0</v>
      </c>
      <c r="C7" s="72"/>
      <c r="D7" s="2" t="s">
        <v>184</v>
      </c>
      <c r="E7" s="4">
        <f>'[1]02分類帳'!J52</f>
        <v>2100</v>
      </c>
      <c r="F7" s="5">
        <f>E7/(E13-E8)</f>
        <v>0.05358509823934677</v>
      </c>
      <c r="G7" s="4">
        <f>'[1]02分類帳'!J53</f>
        <v>29085</v>
      </c>
      <c r="H7" s="5">
        <f>G7/(G13-G8)</f>
        <v>0.033876727614104644</v>
      </c>
    </row>
    <row r="8" spans="1:8" ht="30" customHeight="1">
      <c r="A8" s="6" t="s">
        <v>185</v>
      </c>
      <c r="B8" s="4">
        <f>'[1]02分類帳'!H56</f>
        <v>0</v>
      </c>
      <c r="C8" s="72"/>
      <c r="D8" s="2" t="s">
        <v>186</v>
      </c>
      <c r="E8" s="4">
        <f>'[1]02分類帳'!K52</f>
        <v>11184</v>
      </c>
      <c r="F8" s="5"/>
      <c r="G8" s="4">
        <f>'[1]02分類帳'!K53</f>
        <v>241466</v>
      </c>
      <c r="H8" s="5"/>
    </row>
    <row r="9" spans="1:8" ht="30" customHeight="1">
      <c r="A9" s="6" t="s">
        <v>187</v>
      </c>
      <c r="B9" s="4">
        <f>'[1]02分類帳'!I56</f>
        <v>0</v>
      </c>
      <c r="C9" s="72"/>
      <c r="D9" s="2" t="s">
        <v>188</v>
      </c>
      <c r="E9" s="4">
        <f>'[1]02分類帳'!L52</f>
        <v>0</v>
      </c>
      <c r="F9" s="5">
        <f>E9/(E13-E8)</f>
        <v>0</v>
      </c>
      <c r="G9" s="4">
        <f>'[1]02分類帳'!L53</f>
        <v>71531</v>
      </c>
      <c r="H9" s="5">
        <f>G9/(G13-G8)</f>
        <v>0.08331566797196216</v>
      </c>
    </row>
    <row r="10" spans="1:8" ht="28.5" customHeight="1">
      <c r="A10" s="2" t="s">
        <v>189</v>
      </c>
      <c r="B10" s="4">
        <f>'[1]02分類帳'!K56</f>
        <v>0</v>
      </c>
      <c r="C10" s="72"/>
      <c r="D10" s="2" t="s">
        <v>190</v>
      </c>
      <c r="E10" s="4">
        <f>'[1]02分類帳'!M52</f>
        <v>10500</v>
      </c>
      <c r="F10" s="5">
        <f>E10/(E13-E8)</f>
        <v>0.26792549119673387</v>
      </c>
      <c r="G10" s="4">
        <f>'[1]02分類帳'!M53</f>
        <v>71860</v>
      </c>
      <c r="H10" s="5">
        <f>G10/(G13-G8)</f>
        <v>0.08369887042632147</v>
      </c>
    </row>
    <row r="11" spans="1:8" ht="24.75" customHeight="1">
      <c r="A11" s="7"/>
      <c r="B11" s="4"/>
      <c r="C11" s="72"/>
      <c r="D11" s="2" t="s">
        <v>191</v>
      </c>
      <c r="E11" s="4">
        <f>'[1]02分類帳'!N52</f>
        <v>0</v>
      </c>
      <c r="F11" s="5">
        <f>E11/(E13-E8)</f>
        <v>0</v>
      </c>
      <c r="G11" s="4">
        <f>'[1]02分類帳'!N53</f>
        <v>27324</v>
      </c>
      <c r="H11" s="5">
        <f>G11/(G13-G8)</f>
        <v>0.03182560444654617</v>
      </c>
    </row>
    <row r="12" spans="1:8" ht="22.5" customHeight="1">
      <c r="A12" s="2"/>
      <c r="B12" s="4"/>
      <c r="C12" s="69" t="s">
        <v>192</v>
      </c>
      <c r="D12" s="7"/>
      <c r="E12" s="4"/>
      <c r="F12" s="5"/>
      <c r="G12" s="4"/>
      <c r="H12" s="5"/>
    </row>
    <row r="13" spans="1:8" ht="33" customHeight="1">
      <c r="A13" s="2"/>
      <c r="B13" s="4"/>
      <c r="C13" s="69"/>
      <c r="D13" s="2" t="s">
        <v>193</v>
      </c>
      <c r="E13" s="4">
        <f>SUM(E4:E12)</f>
        <v>50374</v>
      </c>
      <c r="F13" s="5">
        <f>(E13-E8)/(E13-E8)</f>
        <v>1</v>
      </c>
      <c r="G13" s="4">
        <f>SUM(G4:G12)</f>
        <v>1100020</v>
      </c>
      <c r="H13" s="5">
        <f>(G13-G8)/(G13-G8)</f>
        <v>1</v>
      </c>
    </row>
    <row r="14" spans="1:8" ht="30.75" customHeight="1">
      <c r="A14" s="2" t="s">
        <v>194</v>
      </c>
      <c r="B14" s="4">
        <f>SUM(B5:B13)</f>
        <v>0</v>
      </c>
      <c r="C14" s="69"/>
      <c r="D14" s="2" t="s">
        <v>195</v>
      </c>
      <c r="E14" s="4">
        <f>'[1]02分類帳'!P53</f>
        <v>332724</v>
      </c>
      <c r="F14" s="5"/>
      <c r="G14" s="4">
        <f>E14</f>
        <v>332724</v>
      </c>
      <c r="H14" s="5"/>
    </row>
    <row r="15" spans="1:8" ht="34.5" customHeight="1">
      <c r="A15" s="2" t="s">
        <v>196</v>
      </c>
      <c r="B15" s="4">
        <f>B14+B4</f>
        <v>383098</v>
      </c>
      <c r="C15" s="70"/>
      <c r="D15" s="2" t="s">
        <v>196</v>
      </c>
      <c r="E15" s="4">
        <f>E13+E14</f>
        <v>383098</v>
      </c>
      <c r="F15" s="10">
        <f>SUM(F4:F11)</f>
        <v>1</v>
      </c>
      <c r="G15" s="4">
        <f>G13+G14</f>
        <v>1432744</v>
      </c>
      <c r="H15" s="10">
        <f>SUM(H4:H11)</f>
        <v>1</v>
      </c>
    </row>
    <row r="16" spans="1:8" ht="68.25" customHeight="1">
      <c r="A16" s="2" t="s">
        <v>197</v>
      </c>
      <c r="B16" s="67" t="s">
        <v>198</v>
      </c>
      <c r="C16" s="67"/>
      <c r="D16" s="67"/>
      <c r="E16" s="67"/>
      <c r="F16" s="67"/>
      <c r="G16" s="67"/>
      <c r="H16" s="67"/>
    </row>
    <row r="17" spans="1:8" ht="27" customHeight="1">
      <c r="A17" s="68" t="s">
        <v>199</v>
      </c>
      <c r="B17" s="68"/>
      <c r="C17" s="68"/>
      <c r="D17" s="68"/>
      <c r="E17" s="68"/>
      <c r="F17" s="68"/>
      <c r="G17" s="68"/>
      <c r="H17" s="68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5.50390625" style="1" customWidth="1"/>
    <col min="4" max="4" width="14.875" style="1" customWidth="1"/>
    <col min="5" max="5" width="11.875" style="12" customWidth="1"/>
    <col min="6" max="6" width="10.375" style="1" customWidth="1"/>
    <col min="7" max="7" width="15.375" style="12" customWidth="1"/>
    <col min="8" max="8" width="10.875" style="1" customWidth="1"/>
    <col min="9" max="16384" width="8.875" style="1" customWidth="1"/>
  </cols>
  <sheetData>
    <row r="1" spans="1:8" ht="25.5">
      <c r="A1" s="75" t="str">
        <f>'[1]01結算'!A1:C1</f>
        <v>   嘉義縣大林鎮三和國民小學</v>
      </c>
      <c r="B1" s="75"/>
      <c r="C1" s="75"/>
      <c r="D1" s="51" t="s">
        <v>228</v>
      </c>
      <c r="E1" s="51"/>
      <c r="F1" s="51"/>
      <c r="G1" s="51"/>
      <c r="H1" s="51"/>
    </row>
    <row r="2" spans="1:8" ht="25.5" customHeight="1">
      <c r="A2" s="80" t="s">
        <v>200</v>
      </c>
      <c r="B2" s="81"/>
      <c r="C2" s="82"/>
      <c r="D2" s="83" t="s">
        <v>201</v>
      </c>
      <c r="E2" s="84"/>
      <c r="F2" s="85"/>
      <c r="G2" s="80" t="s">
        <v>0</v>
      </c>
      <c r="H2" s="82"/>
    </row>
    <row r="3" spans="1:8" ht="26.25" customHeight="1">
      <c r="A3" s="2" t="s">
        <v>202</v>
      </c>
      <c r="B3" s="3" t="s">
        <v>203</v>
      </c>
      <c r="C3" s="2" t="s">
        <v>204</v>
      </c>
      <c r="D3" s="2" t="s">
        <v>205</v>
      </c>
      <c r="E3" s="3" t="s">
        <v>206</v>
      </c>
      <c r="F3" s="2" t="s">
        <v>207</v>
      </c>
      <c r="G3" s="3" t="s">
        <v>206</v>
      </c>
      <c r="H3" s="2" t="s">
        <v>207</v>
      </c>
    </row>
    <row r="4" spans="1:8" ht="25.5" customHeight="1">
      <c r="A4" s="2" t="s">
        <v>208</v>
      </c>
      <c r="B4" s="4">
        <f>'[1]03分類帳'!P4</f>
        <v>332724</v>
      </c>
      <c r="C4" s="71" t="s">
        <v>232</v>
      </c>
      <c r="D4" s="2" t="s">
        <v>209</v>
      </c>
      <c r="E4" s="4">
        <f>'[1]03分類帳'!G48</f>
        <v>11121</v>
      </c>
      <c r="F4" s="5">
        <f>E4/(E13-E8)</f>
        <v>0.05628663110265313</v>
      </c>
      <c r="G4" s="4">
        <f>'[1]03分類帳'!G49</f>
        <v>56421</v>
      </c>
      <c r="H4" s="5">
        <f>G4/(G13-G8)</f>
        <v>0.05342229948529161</v>
      </c>
    </row>
    <row r="5" spans="1:10" ht="25.5" customHeight="1">
      <c r="A5" s="2" t="s">
        <v>210</v>
      </c>
      <c r="B5" s="4">
        <f>'[1]03分類帳'!F52</f>
        <v>146917</v>
      </c>
      <c r="C5" s="72"/>
      <c r="D5" s="2" t="s">
        <v>211</v>
      </c>
      <c r="E5" s="4">
        <f>'[1]03分類帳'!H48</f>
        <v>109237</v>
      </c>
      <c r="F5" s="5">
        <f>E5/(E13-E8)</f>
        <v>0.5528803814189839</v>
      </c>
      <c r="G5" s="4">
        <f>'[1]03分類帳'!H49</f>
        <v>721491</v>
      </c>
      <c r="H5" s="5">
        <f>G5/(G13-G8)</f>
        <v>0.6831447205462954</v>
      </c>
      <c r="J5" s="52"/>
    </row>
    <row r="6" spans="1:10" ht="28.5" customHeight="1">
      <c r="A6" s="6" t="s">
        <v>212</v>
      </c>
      <c r="B6" s="4">
        <f>'[1]03分類帳'!G52</f>
        <v>0</v>
      </c>
      <c r="C6" s="72"/>
      <c r="D6" s="2" t="s">
        <v>213</v>
      </c>
      <c r="E6" s="4">
        <f>'[1]03分類帳'!I48</f>
        <v>2400</v>
      </c>
      <c r="F6" s="5">
        <f>E6/(E13-E8)</f>
        <v>0.01214710139792892</v>
      </c>
      <c r="G6" s="4">
        <f>'[1]03分類帳'!I49</f>
        <v>3600</v>
      </c>
      <c r="H6" s="5">
        <f>G6/(G13-G8)</f>
        <v>0.0034086648259876607</v>
      </c>
      <c r="J6" s="52"/>
    </row>
    <row r="7" spans="1:8" ht="33" customHeight="1">
      <c r="A7" s="49" t="s">
        <v>214</v>
      </c>
      <c r="B7" s="4">
        <f>'[1]03分類帳'!H52</f>
        <v>0</v>
      </c>
      <c r="C7" s="72"/>
      <c r="D7" s="2" t="s">
        <v>215</v>
      </c>
      <c r="E7" s="4">
        <f>'[1]03分類帳'!J48</f>
        <v>3700</v>
      </c>
      <c r="F7" s="5">
        <f>E7/(E13-E8)</f>
        <v>0.018726781321807082</v>
      </c>
      <c r="G7" s="4">
        <f>'[1]03分類帳'!J49</f>
        <v>32785</v>
      </c>
      <c r="H7" s="5">
        <f>G7/(G13-G8)</f>
        <v>0.031042521200001515</v>
      </c>
    </row>
    <row r="8" spans="1:8" ht="32.25" customHeight="1">
      <c r="A8" s="49" t="s">
        <v>216</v>
      </c>
      <c r="B8" s="4">
        <f>'[1]03分類帳'!I52</f>
        <v>0</v>
      </c>
      <c r="C8" s="72"/>
      <c r="D8" s="2" t="s">
        <v>217</v>
      </c>
      <c r="E8" s="4">
        <f>'[1]03分類帳'!K48</f>
        <v>40398</v>
      </c>
      <c r="F8" s="5"/>
      <c r="G8" s="4">
        <f>'[1]03分類帳'!K49</f>
        <v>281864</v>
      </c>
      <c r="H8" s="5"/>
    </row>
    <row r="9" spans="1:8" ht="33" customHeight="1">
      <c r="A9" s="7" t="s">
        <v>218</v>
      </c>
      <c r="B9" s="4">
        <f>'[1]03分類帳'!J52</f>
        <v>0</v>
      </c>
      <c r="C9" s="72"/>
      <c r="D9" s="2" t="s">
        <v>219</v>
      </c>
      <c r="E9" s="4">
        <f>'[1]03分類帳'!L48</f>
        <v>0</v>
      </c>
      <c r="F9" s="5">
        <f>E9/(E13-E8)</f>
        <v>0</v>
      </c>
      <c r="G9" s="4">
        <f>'[1]03分類帳'!L49</f>
        <v>71531</v>
      </c>
      <c r="H9" s="5">
        <f>G9/(G13-G8)</f>
        <v>0.06772922324103427</v>
      </c>
    </row>
    <row r="10" spans="1:8" ht="25.5" customHeight="1">
      <c r="A10" s="2" t="s">
        <v>229</v>
      </c>
      <c r="B10" s="4">
        <f>'[1]03分類帳'!K52</f>
        <v>0</v>
      </c>
      <c r="C10" s="72"/>
      <c r="D10" s="2" t="s">
        <v>220</v>
      </c>
      <c r="E10" s="4">
        <f>'[1]03分類帳'!M48</f>
        <v>54050</v>
      </c>
      <c r="F10" s="5">
        <f>E10/(E13-E8)</f>
        <v>0.2735628460658575</v>
      </c>
      <c r="G10" s="4">
        <f>'[1]03分類帳'!M49</f>
        <v>125910</v>
      </c>
      <c r="H10" s="5">
        <f>G10/(G13-G8)</f>
        <v>0.11921805228891844</v>
      </c>
    </row>
    <row r="11" spans="1:8" ht="34.5" customHeight="1">
      <c r="A11" s="7"/>
      <c r="B11" s="4"/>
      <c r="C11" s="72"/>
      <c r="D11" s="2" t="s">
        <v>221</v>
      </c>
      <c r="E11" s="4">
        <f>'[1]03分類帳'!N48</f>
        <v>17070</v>
      </c>
      <c r="F11" s="5">
        <f>E11/(E13-E8)</f>
        <v>0.08639625869276944</v>
      </c>
      <c r="G11" s="4">
        <f>'[1]03分類帳'!N49</f>
        <v>44394</v>
      </c>
      <c r="H11" s="5">
        <f>G11/(G13-G8)</f>
        <v>0.04203451841247117</v>
      </c>
    </row>
    <row r="12" spans="1:8" ht="26.25" customHeight="1">
      <c r="A12" s="2"/>
      <c r="B12" s="4"/>
      <c r="C12" s="69" t="s">
        <v>230</v>
      </c>
      <c r="D12" s="7"/>
      <c r="E12" s="4"/>
      <c r="F12" s="5"/>
      <c r="G12" s="4"/>
      <c r="H12" s="5"/>
    </row>
    <row r="13" spans="1:8" ht="26.25" customHeight="1">
      <c r="A13" s="2"/>
      <c r="B13" s="4"/>
      <c r="C13" s="69"/>
      <c r="D13" s="2" t="s">
        <v>222</v>
      </c>
      <c r="E13" s="4">
        <f>SUM(E4:E12)</f>
        <v>237976</v>
      </c>
      <c r="F13" s="5">
        <f>(E13-E8)/(E13-E8)</f>
        <v>1</v>
      </c>
      <c r="G13" s="4">
        <f>SUM(G4:G12)</f>
        <v>1337996</v>
      </c>
      <c r="H13" s="5">
        <f>(G13-G8)/(G13-G8)</f>
        <v>1</v>
      </c>
    </row>
    <row r="14" spans="1:8" ht="26.25" customHeight="1">
      <c r="A14" s="2" t="s">
        <v>223</v>
      </c>
      <c r="B14" s="4">
        <f>SUM(B5:B13)</f>
        <v>146917</v>
      </c>
      <c r="C14" s="69"/>
      <c r="D14" s="2" t="s">
        <v>224</v>
      </c>
      <c r="E14" s="4">
        <f>'[1]03分類帳'!P49</f>
        <v>241665</v>
      </c>
      <c r="F14" s="5"/>
      <c r="G14" s="4">
        <f>E14</f>
        <v>241665</v>
      </c>
      <c r="H14" s="5"/>
    </row>
    <row r="15" spans="1:8" ht="26.25" customHeight="1">
      <c r="A15" s="2" t="s">
        <v>225</v>
      </c>
      <c r="B15" s="4">
        <f>B14+B4</f>
        <v>479641</v>
      </c>
      <c r="C15" s="70"/>
      <c r="D15" s="2" t="s">
        <v>225</v>
      </c>
      <c r="E15" s="4">
        <f>E13+E14</f>
        <v>479641</v>
      </c>
      <c r="F15" s="10">
        <f>SUM(F4:F11)</f>
        <v>0.9999999999999999</v>
      </c>
      <c r="G15" s="4">
        <f>G13+G14</f>
        <v>1579661</v>
      </c>
      <c r="H15" s="10">
        <f>SUM(H4:H11)</f>
        <v>1</v>
      </c>
    </row>
    <row r="16" spans="1:9" ht="66.75" customHeight="1">
      <c r="A16" s="2" t="s">
        <v>226</v>
      </c>
      <c r="B16" s="76" t="s">
        <v>227</v>
      </c>
      <c r="C16" s="77"/>
      <c r="D16" s="77"/>
      <c r="E16" s="77"/>
      <c r="F16" s="77"/>
      <c r="G16" s="77"/>
      <c r="H16" s="78"/>
      <c r="I16" s="53"/>
    </row>
    <row r="17" spans="1:8" ht="27" customHeight="1">
      <c r="A17" s="79" t="s">
        <v>231</v>
      </c>
      <c r="B17" s="79"/>
      <c r="C17" s="79"/>
      <c r="D17" s="79"/>
      <c r="E17" s="79"/>
      <c r="F17" s="79"/>
      <c r="G17" s="79"/>
      <c r="H17" s="79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dcterms:created xsi:type="dcterms:W3CDTF">2019-10-08T21:41:23Z</dcterms:created>
  <dcterms:modified xsi:type="dcterms:W3CDTF">2020-04-09T21:24:42Z</dcterms:modified>
  <cp:category/>
  <cp:version/>
  <cp:contentType/>
  <cp:contentStatus/>
</cp:coreProperties>
</file>