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700" activeTab="3"/>
  </bookViews>
  <sheets>
    <sheet name="9809結算" sheetId="1" r:id="rId1"/>
    <sheet name="9810結算" sheetId="2" r:id="rId2"/>
    <sheet name="9811結算" sheetId="3" r:id="rId3"/>
    <sheet name="9812結算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<sst xmlns="http://schemas.openxmlformats.org/spreadsheetml/2006/main" count="156" uniqueCount="141">
  <si>
    <t>截止本月底止累計數</t>
  </si>
  <si>
    <t>98年9月份學校午餐費收支結算表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</si>
  <si>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</si>
  <si>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</si>
  <si>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</si>
  <si>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</si>
  <si>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</si>
  <si>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</si>
  <si>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</si>
  <si>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</si>
  <si>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</si>
  <si>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508 人
      教職員 40 人
      工  友 3 人
      合  計 551 人 共 275500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</si>
  <si>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</si>
  <si>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</si>
  <si>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</si>
  <si>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</si>
  <si>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</si>
  <si>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</si>
  <si>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</si>
  <si>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</si>
  <si>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</si>
  <si>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</si>
  <si>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</si>
  <si>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</si>
  <si>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</si>
  <si>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</si>
  <si>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</si>
  <si>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</si>
  <si>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</si>
  <si>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</si>
  <si>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</si>
  <si>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</si>
  <si>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</si>
  <si>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</si>
  <si>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</si>
  <si>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</si>
  <si>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</si>
  <si>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</si>
  <si>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</si>
  <si>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</si>
  <si>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</si>
  <si>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</si>
  <si>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</si>
  <si>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</si>
  <si>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</si>
  <si>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</si>
  <si>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 0 人 0  元
         共計 89 人 44500 元
</t>
  </si>
  <si>
    <t>主  食</t>
  </si>
  <si>
    <t>本月午餐費</t>
  </si>
  <si>
    <t>副   食</t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</si>
  <si>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</si>
  <si>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</si>
  <si>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</si>
  <si>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</si>
  <si>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</si>
  <si>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</si>
  <si>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</si>
  <si>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</si>
  <si>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</si>
  <si>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</si>
  <si>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</si>
  <si>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</si>
  <si>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</si>
  <si>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</si>
  <si>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</si>
  <si>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</si>
  <si>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</si>
  <si>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</si>
  <si>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</si>
  <si>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</si>
  <si>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</si>
  <si>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</si>
  <si>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</si>
  <si>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</si>
  <si>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</si>
  <si>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</si>
  <si>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</si>
  <si>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</si>
  <si>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</si>
  <si>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</si>
  <si>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</si>
  <si>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</si>
  <si>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</si>
  <si>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</si>
  <si>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</si>
  <si>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</si>
  <si>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</si>
  <si>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</si>
  <si>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</si>
  <si>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</si>
  <si>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</si>
  <si>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</si>
  <si>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</si>
  <si>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</si>
  <si>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</si>
  <si>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</si>
  <si>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</si>
  <si>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</si>
  <si>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</si>
  <si>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</si>
  <si>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</si>
  <si>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</si>
  <si>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</si>
  <si>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</si>
  <si>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</si>
  <si>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其  他</t>
  </si>
  <si>
    <t>98年12月份學校午餐費收支結算表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</si>
  <si>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</si>
  <si>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</si>
  <si>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</si>
  <si>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</si>
  <si>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</si>
  <si>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</si>
  <si>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</si>
  <si>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</si>
  <si>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</si>
  <si>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</si>
  <si>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</si>
  <si>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</si>
  <si>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</si>
  <si>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</si>
  <si>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</si>
  <si>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</si>
  <si>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</si>
  <si>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</si>
  <si>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</si>
  <si>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</si>
  <si>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</si>
  <si>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</si>
  <si>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</si>
  <si>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</si>
  <si>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</si>
  <si>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其他（利息）</t>
  </si>
  <si>
    <t xml:space="preserve">四、六丙六乙新流感停課退午餐費共 4420元
五、一甲一人轉學退午餐補助費 1000元                                                                                    六、本月未繳午餐費
          計 0 人 0 元
        （附繳納午餐費情形統計表）
七、以前未繳午餐費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</si>
  <si>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</si>
  <si>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</si>
  <si>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</si>
  <si>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</si>
  <si>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</si>
  <si>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一、本月補助費收入包括下列各項：中低低收入戶學生補助費共44000元；清寒學生補助費共134000元。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</si>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</sst>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5" fillId="0" borderId="1" xfId="18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643;&#28113;&#29618;\&#21320;&#39184;&#20027;&#35336;\98&#21320;&#39184;&#20027;&#35336;\98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嘉義縣大林鎮三和國民小學</v>
          </cell>
        </row>
      </sheetData>
      <sheetData sheetId="6">
        <row r="4">
          <cell r="F4">
            <v>412954</v>
          </cell>
        </row>
        <row r="48">
          <cell r="G48">
            <v>29850</v>
          </cell>
          <cell r="H48">
            <v>128574</v>
          </cell>
          <cell r="I48">
            <v>0</v>
          </cell>
          <cell r="J48">
            <v>24025</v>
          </cell>
          <cell r="K48">
            <v>0</v>
          </cell>
          <cell r="L48">
            <v>42720</v>
          </cell>
          <cell r="M48">
            <v>42015</v>
          </cell>
        </row>
        <row r="49">
          <cell r="G49">
            <v>29850</v>
          </cell>
          <cell r="H49">
            <v>128574</v>
          </cell>
          <cell r="I49">
            <v>0</v>
          </cell>
          <cell r="J49">
            <v>24025</v>
          </cell>
          <cell r="K49">
            <v>0</v>
          </cell>
          <cell r="L49">
            <v>42720</v>
          </cell>
          <cell r="M49">
            <v>42015</v>
          </cell>
          <cell r="N49">
            <v>9304</v>
          </cell>
          <cell r="P49">
            <v>524826</v>
          </cell>
        </row>
        <row r="52">
          <cell r="F52">
            <v>231000</v>
          </cell>
          <cell r="H52">
            <v>76240</v>
          </cell>
          <cell r="I52">
            <v>81120</v>
          </cell>
        </row>
      </sheetData>
      <sheetData sheetId="7">
        <row r="1">
          <cell r="A1" t="str">
            <v>   嘉義縣大林鎮三和國民小學</v>
          </cell>
        </row>
      </sheetData>
      <sheetData sheetId="8">
        <row r="4">
          <cell r="P4">
            <v>524826</v>
          </cell>
        </row>
        <row r="48">
          <cell r="G48">
            <v>36150</v>
          </cell>
          <cell r="H48">
            <v>175478</v>
          </cell>
          <cell r="I48">
            <v>0</v>
          </cell>
          <cell r="J48">
            <v>19300</v>
          </cell>
          <cell r="K48">
            <v>34560</v>
          </cell>
          <cell r="L48">
            <v>640</v>
          </cell>
          <cell r="M48">
            <v>0</v>
          </cell>
          <cell r="N48">
            <v>3337</v>
          </cell>
        </row>
        <row r="49">
          <cell r="G49">
            <v>66000</v>
          </cell>
          <cell r="H49">
            <v>304052</v>
          </cell>
          <cell r="I49">
            <v>0</v>
          </cell>
          <cell r="J49">
            <v>43325</v>
          </cell>
          <cell r="L49">
            <v>43360</v>
          </cell>
          <cell r="M49">
            <v>42015</v>
          </cell>
          <cell r="N49">
            <v>12641</v>
          </cell>
          <cell r="P49">
            <v>484654</v>
          </cell>
        </row>
        <row r="52">
          <cell r="F52">
            <v>229500</v>
          </cell>
          <cell r="H52">
            <v>-100</v>
          </cell>
          <cell r="I52">
            <v>-107</v>
          </cell>
        </row>
      </sheetData>
      <sheetData sheetId="9">
        <row r="1">
          <cell r="A1" t="str">
            <v>   嘉義縣大林鎮三和國民小學</v>
          </cell>
        </row>
      </sheetData>
      <sheetData sheetId="10">
        <row r="4">
          <cell r="P4">
            <v>484654</v>
          </cell>
        </row>
        <row r="48">
          <cell r="G48">
            <v>31190</v>
          </cell>
          <cell r="H48">
            <v>207545</v>
          </cell>
          <cell r="I48">
            <v>0</v>
          </cell>
          <cell r="J48">
            <v>11150</v>
          </cell>
          <cell r="K48">
            <v>31680</v>
          </cell>
          <cell r="L48">
            <v>74899</v>
          </cell>
          <cell r="M48">
            <v>5950</v>
          </cell>
          <cell r="N48">
            <v>2200</v>
          </cell>
        </row>
        <row r="49">
          <cell r="G49">
            <v>97190</v>
          </cell>
          <cell r="H49">
            <v>511597</v>
          </cell>
          <cell r="I49">
            <v>0</v>
          </cell>
          <cell r="J49">
            <v>54475</v>
          </cell>
          <cell r="K49">
            <v>66240</v>
          </cell>
          <cell r="L49">
            <v>118259</v>
          </cell>
          <cell r="M49">
            <v>47965</v>
          </cell>
          <cell r="N49">
            <v>14841</v>
          </cell>
          <cell r="P49">
            <v>349540</v>
          </cell>
        </row>
        <row r="52">
          <cell r="F52">
            <v>229500</v>
          </cell>
        </row>
      </sheetData>
      <sheetData sheetId="11">
        <row r="1">
          <cell r="A1" t="str">
            <v>   嘉義縣大林鎮三和國民小學</v>
          </cell>
        </row>
      </sheetData>
      <sheetData sheetId="12">
        <row r="4">
          <cell r="P4">
            <v>349540</v>
          </cell>
        </row>
        <row r="51">
          <cell r="G51">
            <v>2400</v>
          </cell>
          <cell r="H51">
            <v>171740</v>
          </cell>
          <cell r="I51">
            <v>0</v>
          </cell>
          <cell r="J51">
            <v>14220</v>
          </cell>
          <cell r="K51">
            <v>30240</v>
          </cell>
          <cell r="L51">
            <v>984</v>
          </cell>
          <cell r="M51">
            <v>500</v>
          </cell>
          <cell r="N51">
            <v>550</v>
          </cell>
        </row>
        <row r="52">
          <cell r="G52">
            <v>99590</v>
          </cell>
          <cell r="H52">
            <v>683337</v>
          </cell>
          <cell r="I52">
            <v>0</v>
          </cell>
          <cell r="J52">
            <v>68695</v>
          </cell>
          <cell r="K52">
            <v>96480</v>
          </cell>
          <cell r="L52">
            <v>119243</v>
          </cell>
          <cell r="M52">
            <v>48465</v>
          </cell>
          <cell r="N52">
            <v>15391</v>
          </cell>
          <cell r="P52">
            <v>531498</v>
          </cell>
        </row>
        <row r="55">
          <cell r="F55">
            <v>224080</v>
          </cell>
          <cell r="H55">
            <v>150</v>
          </cell>
          <cell r="I55">
            <v>160</v>
          </cell>
          <cell r="J55">
            <v>44000</v>
          </cell>
          <cell r="K55">
            <v>134000</v>
          </cell>
          <cell r="M55">
            <v>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1" t="str">
        <f>'[1]08結算'!A1:C1</f>
        <v>   嘉義縣大林鎮三和國民小學</v>
      </c>
      <c r="B1" s="21"/>
      <c r="C1" s="21"/>
      <c r="D1" s="20" t="s">
        <v>1</v>
      </c>
      <c r="E1" s="20"/>
      <c r="F1" s="20"/>
      <c r="G1" s="20"/>
      <c r="H1" s="20"/>
    </row>
    <row r="2" spans="1:8" ht="25.5" customHeight="1">
      <c r="A2" s="19" t="s">
        <v>2</v>
      </c>
      <c r="B2" s="19"/>
      <c r="C2" s="19"/>
      <c r="D2" s="19" t="s">
        <v>3</v>
      </c>
      <c r="E2" s="19"/>
      <c r="F2" s="19"/>
      <c r="G2" s="19" t="s">
        <v>0</v>
      </c>
      <c r="H2" s="19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'[1]09分類帳'!F4</f>
        <v>412954</v>
      </c>
      <c r="C4" s="17" t="s">
        <v>11</v>
      </c>
      <c r="D4" s="2" t="s">
        <v>12</v>
      </c>
      <c r="E4" s="4">
        <f>'[1]09分類帳'!G48</f>
        <v>29850</v>
      </c>
      <c r="F4" s="5">
        <f>E4/(E13-E8)</f>
        <v>0.10796128584242354</v>
      </c>
      <c r="G4" s="4">
        <f>'[1]09分類帳'!G49</f>
        <v>29850</v>
      </c>
      <c r="H4" s="5">
        <f>G4/(G13-G8)</f>
        <v>0.10796128584242354</v>
      </c>
    </row>
    <row r="5" spans="1:8" ht="25.5" customHeight="1">
      <c r="A5" s="2" t="s">
        <v>13</v>
      </c>
      <c r="B5" s="4">
        <f>'[1]09分類帳'!F52</f>
        <v>231000</v>
      </c>
      <c r="C5" s="18"/>
      <c r="D5" s="2" t="s">
        <v>14</v>
      </c>
      <c r="E5" s="4">
        <f>'[1]09分類帳'!H48</f>
        <v>128574</v>
      </c>
      <c r="F5" s="5">
        <f>E5/(E13-E8)</f>
        <v>0.46502560689794853</v>
      </c>
      <c r="G5" s="4">
        <f>'[1]09分類帳'!H49</f>
        <v>128574</v>
      </c>
      <c r="H5" s="5">
        <f>G5/(G13-G8)</f>
        <v>0.46502560689794853</v>
      </c>
    </row>
    <row r="6" spans="1:8" ht="29.25" customHeight="1">
      <c r="A6" s="6" t="s">
        <v>15</v>
      </c>
      <c r="B6" s="4">
        <f>'[1]09分類帳'!G52</f>
        <v>0</v>
      </c>
      <c r="C6" s="18"/>
      <c r="D6" s="2" t="s">
        <v>16</v>
      </c>
      <c r="E6" s="4">
        <f>'[1]09分類帳'!I48</f>
        <v>0</v>
      </c>
      <c r="F6" s="5">
        <f>E6/(E13-E8)</f>
        <v>0</v>
      </c>
      <c r="G6" s="4">
        <f>'[1]09分類帳'!I49</f>
        <v>0</v>
      </c>
      <c r="H6" s="5">
        <f>G6/(G13-G8)</f>
        <v>0</v>
      </c>
    </row>
    <row r="7" spans="1:8" ht="25.5" customHeight="1">
      <c r="A7" s="2" t="s">
        <v>17</v>
      </c>
      <c r="B7" s="4">
        <f>'[1]09分類帳'!H52</f>
        <v>76240</v>
      </c>
      <c r="C7" s="18"/>
      <c r="D7" s="2" t="s">
        <v>18</v>
      </c>
      <c r="E7" s="4">
        <f>'[1]09分類帳'!J48</f>
        <v>24025</v>
      </c>
      <c r="F7" s="5">
        <f>E7/(E13-E8)</f>
        <v>0.08689346373079483</v>
      </c>
      <c r="G7" s="4">
        <f>'[1]09分類帳'!J49</f>
        <v>24025</v>
      </c>
      <c r="H7" s="5">
        <f>G7/(G13-G8)</f>
        <v>0.08689346373079483</v>
      </c>
    </row>
    <row r="8" spans="1:8" ht="25.5" customHeight="1">
      <c r="A8" s="2" t="s">
        <v>19</v>
      </c>
      <c r="B8" s="4">
        <f>'[1]09分類帳'!I52</f>
        <v>81120</v>
      </c>
      <c r="C8" s="18"/>
      <c r="D8" s="2" t="s">
        <v>20</v>
      </c>
      <c r="E8" s="4">
        <f>'[1]09分類帳'!K48</f>
        <v>0</v>
      </c>
      <c r="F8" s="5"/>
      <c r="G8" s="4">
        <f>'[1]09分類帳'!K49</f>
        <v>0</v>
      </c>
      <c r="H8" s="5"/>
    </row>
    <row r="9" spans="1:8" ht="32.25" customHeight="1">
      <c r="A9" s="7" t="s">
        <v>21</v>
      </c>
      <c r="B9" s="4">
        <f>'[1]09分類帳'!J52</f>
        <v>0</v>
      </c>
      <c r="C9" s="18"/>
      <c r="D9" s="2" t="s">
        <v>22</v>
      </c>
      <c r="E9" s="4">
        <f>'[1]09分類帳'!L48</f>
        <v>42720</v>
      </c>
      <c r="F9" s="5">
        <f>E9/(E13-E8)</f>
        <v>0.15450941813026242</v>
      </c>
      <c r="G9" s="4">
        <f>'[1]09分類帳'!L49</f>
        <v>42720</v>
      </c>
      <c r="H9" s="5">
        <f>G9/(G13-G8)</f>
        <v>0.15450941813026242</v>
      </c>
    </row>
    <row r="10" spans="1:8" ht="35.25" customHeight="1">
      <c r="A10" s="7" t="s">
        <v>23</v>
      </c>
      <c r="B10" s="4">
        <f>'[1]09分類帳'!K52</f>
        <v>0</v>
      </c>
      <c r="C10" s="18"/>
      <c r="D10" s="2" t="s">
        <v>24</v>
      </c>
      <c r="E10" s="4">
        <f>'[1]09分類帳'!M48</f>
        <v>42015</v>
      </c>
      <c r="F10" s="5">
        <f>E10/(E13-E8)</f>
        <v>0.15195957871589363</v>
      </c>
      <c r="G10" s="4">
        <f>'[1]09分類帳'!M49</f>
        <v>42015</v>
      </c>
      <c r="H10" s="5">
        <f>G10/(G13-G8)</f>
        <v>0.15195957871589363</v>
      </c>
    </row>
    <row r="11" spans="1:8" ht="30.75" customHeight="1">
      <c r="A11" s="8" t="s">
        <v>25</v>
      </c>
      <c r="B11" s="4">
        <f>'[1]09分類帳'!L52</f>
        <v>0</v>
      </c>
      <c r="C11" s="18"/>
      <c r="D11" s="2" t="s">
        <v>26</v>
      </c>
      <c r="E11" s="4">
        <f>'[1]09分類帳'!N49</f>
        <v>9304</v>
      </c>
      <c r="F11" s="5">
        <f>E11/(E13-E8)</f>
        <v>0.033650646682677005</v>
      </c>
      <c r="G11" s="4">
        <f>'[1]09分類帳'!N49</f>
        <v>9304</v>
      </c>
      <c r="H11" s="5">
        <f>G11/(G13-G8)</f>
        <v>0.033650646682677005</v>
      </c>
    </row>
    <row r="12" spans="1:8" ht="25.5" customHeight="1">
      <c r="A12" s="2" t="s">
        <v>27</v>
      </c>
      <c r="B12" s="4">
        <f>'[1]09分類帳'!M52</f>
        <v>0</v>
      </c>
      <c r="C12" s="15" t="s">
        <v>28</v>
      </c>
      <c r="D12" s="8"/>
      <c r="E12" s="4"/>
      <c r="F12" s="5"/>
      <c r="G12" s="4"/>
      <c r="H12" s="5"/>
    </row>
    <row r="13" spans="1:8" ht="30" customHeight="1">
      <c r="A13" s="2"/>
      <c r="B13" s="4"/>
      <c r="C13" s="15"/>
      <c r="D13" s="2" t="s">
        <v>29</v>
      </c>
      <c r="E13" s="4">
        <f>SUM(E4:E12)</f>
        <v>276488</v>
      </c>
      <c r="F13" s="5">
        <f>(E13-E8)/(E13-E8)</f>
        <v>1</v>
      </c>
      <c r="G13" s="4">
        <f>SUM(G4:G12)</f>
        <v>276488</v>
      </c>
      <c r="H13" s="9">
        <f>(G13-G8)/(G13-G8)</f>
        <v>1</v>
      </c>
    </row>
    <row r="14" spans="1:8" ht="35.25" customHeight="1">
      <c r="A14" s="2" t="s">
        <v>30</v>
      </c>
      <c r="B14" s="4">
        <f>SUM(B5:B13)</f>
        <v>388360</v>
      </c>
      <c r="C14" s="15"/>
      <c r="D14" s="2" t="s">
        <v>31</v>
      </c>
      <c r="E14" s="4">
        <f>'[1]09分類帳'!P49</f>
        <v>524826</v>
      </c>
      <c r="F14" s="5"/>
      <c r="G14" s="4">
        <f>E14</f>
        <v>524826</v>
      </c>
      <c r="H14" s="10"/>
    </row>
    <row r="15" spans="1:8" ht="33" customHeight="1">
      <c r="A15" s="2" t="s">
        <v>32</v>
      </c>
      <c r="B15" s="4">
        <f>B14+B4</f>
        <v>801314</v>
      </c>
      <c r="C15" s="16"/>
      <c r="D15" s="2" t="s">
        <v>32</v>
      </c>
      <c r="E15" s="4">
        <f>E13+E14</f>
        <v>801314</v>
      </c>
      <c r="F15" s="9">
        <f>SUM(F4:F11)</f>
        <v>1</v>
      </c>
      <c r="G15" s="4">
        <f>G13+G14</f>
        <v>801314</v>
      </c>
      <c r="H15" s="9">
        <f>SUM(H4:H11)</f>
        <v>1</v>
      </c>
    </row>
    <row r="16" spans="1:8" ht="66.75" customHeight="1">
      <c r="A16" s="2" t="s">
        <v>33</v>
      </c>
      <c r="B16" s="13" t="s">
        <v>34</v>
      </c>
      <c r="C16" s="13"/>
      <c r="D16" s="13"/>
      <c r="E16" s="13"/>
      <c r="F16" s="13"/>
      <c r="G16" s="13"/>
      <c r="H16" s="13"/>
    </row>
    <row r="17" spans="1:8" ht="27" customHeight="1">
      <c r="A17" s="14" t="s">
        <v>35</v>
      </c>
      <c r="B17" s="14"/>
      <c r="C17" s="14"/>
      <c r="D17" s="14"/>
      <c r="E17" s="14"/>
      <c r="F17" s="14"/>
      <c r="G17" s="14"/>
      <c r="H17" s="14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12:C15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M8" sqref="M8"/>
    </sheetView>
  </sheetViews>
  <sheetFormatPr defaultColWidth="9.0039062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21" t="str">
        <f>'[1]09結算'!A1:C1</f>
        <v>   嘉義縣大林鎮三和國民小學</v>
      </c>
      <c r="B1" s="21"/>
      <c r="C1" s="21"/>
      <c r="D1" s="20" t="s">
        <v>36</v>
      </c>
      <c r="E1" s="20"/>
      <c r="F1" s="20"/>
      <c r="G1" s="20"/>
      <c r="H1" s="20"/>
    </row>
    <row r="2" spans="1:8" ht="25.5" customHeight="1">
      <c r="A2" s="19" t="s">
        <v>37</v>
      </c>
      <c r="B2" s="19"/>
      <c r="C2" s="19"/>
      <c r="D2" s="19" t="s">
        <v>38</v>
      </c>
      <c r="E2" s="19"/>
      <c r="F2" s="19"/>
      <c r="G2" s="19" t="s">
        <v>0</v>
      </c>
      <c r="H2" s="19"/>
    </row>
    <row r="3" spans="1:8" ht="25.5" customHeight="1">
      <c r="A3" s="2" t="s">
        <v>39</v>
      </c>
      <c r="B3" s="3" t="s">
        <v>40</v>
      </c>
      <c r="C3" s="2" t="s">
        <v>41</v>
      </c>
      <c r="D3" s="2" t="s">
        <v>42</v>
      </c>
      <c r="E3" s="3" t="s">
        <v>43</v>
      </c>
      <c r="F3" s="2" t="s">
        <v>44</v>
      </c>
      <c r="G3" s="3" t="s">
        <v>43</v>
      </c>
      <c r="H3" s="2" t="s">
        <v>44</v>
      </c>
    </row>
    <row r="4" spans="1:8" ht="25.5" customHeight="1">
      <c r="A4" s="2" t="s">
        <v>45</v>
      </c>
      <c r="B4" s="4">
        <f>'[1]10分類帳'!P4</f>
        <v>524826</v>
      </c>
      <c r="C4" s="17" t="s">
        <v>46</v>
      </c>
      <c r="D4" s="2" t="s">
        <v>47</v>
      </c>
      <c r="E4" s="4">
        <f>'[1]10分類帳'!G48</f>
        <v>36150</v>
      </c>
      <c r="F4" s="12">
        <f>E4/(E13-E8)</f>
        <v>0.15389199889316957</v>
      </c>
      <c r="G4" s="4">
        <f>'[1]10分類帳'!G49</f>
        <v>66000</v>
      </c>
      <c r="H4" s="5">
        <f>G4/(G13-G8)</f>
        <v>0.12905925579740044</v>
      </c>
    </row>
    <row r="5" spans="1:8" ht="25.5" customHeight="1">
      <c r="A5" s="2" t="s">
        <v>48</v>
      </c>
      <c r="B5" s="4">
        <f>'[1]10分類帳'!F52</f>
        <v>229500</v>
      </c>
      <c r="C5" s="18"/>
      <c r="D5" s="2" t="s">
        <v>49</v>
      </c>
      <c r="E5" s="4">
        <f>'[1]10分類帳'!H48</f>
        <v>175478</v>
      </c>
      <c r="F5" s="5">
        <f>E5/(E13-E8)</f>
        <v>0.7470168791639173</v>
      </c>
      <c r="G5" s="4">
        <f>'[1]10分類帳'!H49</f>
        <v>304052</v>
      </c>
      <c r="H5" s="5">
        <f>G5/(G13-G8)</f>
        <v>0.5945564370259272</v>
      </c>
    </row>
    <row r="6" spans="1:8" ht="29.25" customHeight="1">
      <c r="A6" s="6" t="s">
        <v>50</v>
      </c>
      <c r="B6" s="4">
        <f>'[1]10分類帳'!G52</f>
        <v>0</v>
      </c>
      <c r="C6" s="18"/>
      <c r="D6" s="2" t="s">
        <v>51</v>
      </c>
      <c r="E6" s="4">
        <f>'[1]10分類帳'!I48</f>
        <v>0</v>
      </c>
      <c r="F6" s="5">
        <f>E6/(E13-E8)</f>
        <v>0</v>
      </c>
      <c r="G6" s="4">
        <f>'[1]10分類帳'!I49</f>
        <v>0</v>
      </c>
      <c r="H6" s="5">
        <f>G6/(G13-G8)</f>
        <v>0</v>
      </c>
    </row>
    <row r="7" spans="1:8" ht="25.5" customHeight="1">
      <c r="A7" s="2" t="s">
        <v>52</v>
      </c>
      <c r="B7" s="4">
        <f>'[1]10分類帳'!H52</f>
        <v>-100</v>
      </c>
      <c r="C7" s="18"/>
      <c r="D7" s="2" t="s">
        <v>53</v>
      </c>
      <c r="E7" s="4">
        <f>'[1]10分類帳'!J48</f>
        <v>19300</v>
      </c>
      <c r="F7" s="5">
        <f>E7/(E13-E8)</f>
        <v>0.08216087354462442</v>
      </c>
      <c r="G7" s="4">
        <f>'[1]10分類帳'!J49</f>
        <v>43325</v>
      </c>
      <c r="H7" s="5">
        <f>G7/(G13-G8)</f>
        <v>0.08471957965791475</v>
      </c>
    </row>
    <row r="8" spans="1:8" ht="25.5" customHeight="1">
      <c r="A8" s="2" t="s">
        <v>54</v>
      </c>
      <c r="B8" s="4">
        <f>'[1]10分類帳'!I52</f>
        <v>-107</v>
      </c>
      <c r="C8" s="18"/>
      <c r="D8" s="2" t="s">
        <v>55</v>
      </c>
      <c r="E8" s="4">
        <f>'[1]10分類帳'!K48</f>
        <v>34560</v>
      </c>
      <c r="F8" s="5"/>
      <c r="G8" s="4">
        <f>'[1]10分類帳'!K48</f>
        <v>34560</v>
      </c>
      <c r="H8" s="5"/>
    </row>
    <row r="9" spans="1:8" ht="33" customHeight="1">
      <c r="A9" s="7" t="s">
        <v>56</v>
      </c>
      <c r="B9" s="4">
        <f>'[1]10分類帳'!J52</f>
        <v>0</v>
      </c>
      <c r="C9" s="18"/>
      <c r="D9" s="2" t="s">
        <v>57</v>
      </c>
      <c r="E9" s="4">
        <f>'[1]10分類帳'!L48</f>
        <v>640</v>
      </c>
      <c r="F9" s="5">
        <f>E9/(E13-E8)</f>
        <v>0.002724505651220706</v>
      </c>
      <c r="G9" s="4">
        <f>'[1]10分類帳'!L49</f>
        <v>43360</v>
      </c>
      <c r="H9" s="5">
        <f>G9/(G13-G8)</f>
        <v>0.08478802017235278</v>
      </c>
    </row>
    <row r="10" spans="1:8" ht="30.75" customHeight="1">
      <c r="A10" s="7" t="s">
        <v>58</v>
      </c>
      <c r="B10" s="4">
        <f>'[1]10分類帳'!K52</f>
        <v>0</v>
      </c>
      <c r="C10" s="18"/>
      <c r="D10" s="2" t="s">
        <v>59</v>
      </c>
      <c r="E10" s="4">
        <f>'[1]10分類帳'!M48</f>
        <v>0</v>
      </c>
      <c r="F10" s="5">
        <f>E10/(E13-E8)</f>
        <v>0</v>
      </c>
      <c r="G10" s="4">
        <f>'[1]10分類帳'!M49</f>
        <v>42015</v>
      </c>
      <c r="H10" s="5">
        <f>G10/(G13-G8)</f>
        <v>0.08215794897466332</v>
      </c>
    </row>
    <row r="11" spans="1:8" ht="30" customHeight="1">
      <c r="A11" s="8" t="s">
        <v>60</v>
      </c>
      <c r="B11" s="4">
        <f>'[1]10分類帳'!L52</f>
        <v>0</v>
      </c>
      <c r="C11" s="18"/>
      <c r="D11" s="2" t="s">
        <v>61</v>
      </c>
      <c r="E11" s="4">
        <f>'[1]10分類帳'!N48</f>
        <v>3337</v>
      </c>
      <c r="F11" s="5">
        <f>E11/(E13-E8)</f>
        <v>0.014205742747067963</v>
      </c>
      <c r="G11" s="4">
        <f>'[1]10分類帳'!N49</f>
        <v>12641</v>
      </c>
      <c r="H11" s="5">
        <f>G11/(G13-G8)</f>
        <v>0.0247187583717415</v>
      </c>
    </row>
    <row r="12" spans="1:8" ht="25.5" customHeight="1">
      <c r="A12" s="2" t="s">
        <v>62</v>
      </c>
      <c r="B12" s="4">
        <f>'[1]10分類帳'!M52</f>
        <v>0</v>
      </c>
      <c r="C12" s="15" t="s">
        <v>63</v>
      </c>
      <c r="D12" s="8"/>
      <c r="E12" s="4"/>
      <c r="F12" s="5"/>
      <c r="G12" s="4"/>
      <c r="H12" s="5"/>
    </row>
    <row r="13" spans="1:8" ht="34.5" customHeight="1">
      <c r="A13" s="2"/>
      <c r="B13" s="4"/>
      <c r="C13" s="15"/>
      <c r="D13" s="2" t="s">
        <v>64</v>
      </c>
      <c r="E13" s="4">
        <f>SUM(E4:E12)</f>
        <v>269465</v>
      </c>
      <c r="F13" s="5">
        <f>(E13-E8)/(E13-E8)</f>
        <v>1</v>
      </c>
      <c r="G13" s="4">
        <f>SUM(G4:G12)</f>
        <v>545953</v>
      </c>
      <c r="H13" s="5">
        <f>(G13-G8)/(G13-G8)</f>
        <v>1</v>
      </c>
    </row>
    <row r="14" spans="1:8" ht="38.25" customHeight="1">
      <c r="A14" s="2" t="s">
        <v>65</v>
      </c>
      <c r="B14" s="4">
        <f>SUM(B5:B12)</f>
        <v>229293</v>
      </c>
      <c r="C14" s="15"/>
      <c r="D14" s="2" t="s">
        <v>66</v>
      </c>
      <c r="E14" s="4">
        <f>'[1]10分類帳'!P49</f>
        <v>484654</v>
      </c>
      <c r="F14" s="5"/>
      <c r="G14" s="4">
        <f>E14</f>
        <v>484654</v>
      </c>
      <c r="H14" s="5"/>
    </row>
    <row r="15" spans="1:8" ht="38.25" customHeight="1">
      <c r="A15" s="2" t="s">
        <v>67</v>
      </c>
      <c r="B15" s="4">
        <f>B14+B4</f>
        <v>754119</v>
      </c>
      <c r="C15" s="16"/>
      <c r="D15" s="2" t="s">
        <v>67</v>
      </c>
      <c r="E15" s="4">
        <f>E13+E14</f>
        <v>754119</v>
      </c>
      <c r="F15" s="9">
        <f>SUM(F4:F11)</f>
        <v>1</v>
      </c>
      <c r="G15" s="4">
        <f>G13+G14</f>
        <v>1030607</v>
      </c>
      <c r="H15" s="9">
        <f>SUM(H4:H11)</f>
        <v>1</v>
      </c>
    </row>
    <row r="16" spans="1:8" ht="68.25" customHeight="1">
      <c r="A16" s="2" t="s">
        <v>68</v>
      </c>
      <c r="B16" s="13" t="s">
        <v>69</v>
      </c>
      <c r="C16" s="22"/>
      <c r="D16" s="22"/>
      <c r="E16" s="22"/>
      <c r="F16" s="22"/>
      <c r="G16" s="22"/>
      <c r="H16" s="22"/>
    </row>
    <row r="17" spans="1:8" ht="27" customHeight="1">
      <c r="A17" s="14" t="s">
        <v>70</v>
      </c>
      <c r="B17" s="14"/>
      <c r="C17" s="14"/>
      <c r="D17" s="14"/>
      <c r="E17" s="14"/>
      <c r="F17" s="14"/>
      <c r="G17" s="14"/>
      <c r="H17" s="14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4" sqref="N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4" customHeight="1">
      <c r="A1" s="21" t="str">
        <f>'[1]10結算'!A1:C1</f>
        <v>   嘉義縣大林鎮三和國民小學</v>
      </c>
      <c r="B1" s="21"/>
      <c r="C1" s="21"/>
      <c r="D1" s="20" t="s">
        <v>71</v>
      </c>
      <c r="E1" s="20"/>
      <c r="F1" s="20"/>
      <c r="G1" s="20"/>
      <c r="H1" s="20"/>
    </row>
    <row r="2" spans="1:8" ht="25.5" customHeight="1">
      <c r="A2" s="19" t="s">
        <v>72</v>
      </c>
      <c r="B2" s="19"/>
      <c r="C2" s="19"/>
      <c r="D2" s="19" t="s">
        <v>73</v>
      </c>
      <c r="E2" s="19"/>
      <c r="F2" s="19"/>
      <c r="G2" s="19" t="s">
        <v>0</v>
      </c>
      <c r="H2" s="19"/>
    </row>
    <row r="3" spans="1:8" ht="25.5" customHeight="1">
      <c r="A3" s="2" t="s">
        <v>74</v>
      </c>
      <c r="B3" s="3" t="s">
        <v>75</v>
      </c>
      <c r="C3" s="2" t="s">
        <v>76</v>
      </c>
      <c r="D3" s="2" t="s">
        <v>77</v>
      </c>
      <c r="E3" s="3" t="s">
        <v>78</v>
      </c>
      <c r="F3" s="2" t="s">
        <v>79</v>
      </c>
      <c r="G3" s="3" t="s">
        <v>78</v>
      </c>
      <c r="H3" s="2" t="s">
        <v>79</v>
      </c>
    </row>
    <row r="4" spans="1:8" ht="25.5" customHeight="1">
      <c r="A4" s="2" t="s">
        <v>80</v>
      </c>
      <c r="B4" s="4">
        <f>'[1]11分類帳'!P4</f>
        <v>484654</v>
      </c>
      <c r="C4" s="17" t="s">
        <v>81</v>
      </c>
      <c r="D4" s="2" t="s">
        <v>82</v>
      </c>
      <c r="E4" s="4">
        <f>'[1]11分類帳'!G48</f>
        <v>31190</v>
      </c>
      <c r="F4" s="5">
        <f>E4/(E13-E8)</f>
        <v>0.09368223131311311</v>
      </c>
      <c r="G4" s="4">
        <f>'[1]11分類帳'!G49</f>
        <v>97190</v>
      </c>
      <c r="H4" s="5">
        <f>G4/(G13-G8)</f>
        <v>0.11510943035103698</v>
      </c>
    </row>
    <row r="5" spans="1:8" ht="25.5" customHeight="1">
      <c r="A5" s="2" t="s">
        <v>83</v>
      </c>
      <c r="B5" s="4">
        <f>'[1]11分類帳'!F52</f>
        <v>229500</v>
      </c>
      <c r="C5" s="18"/>
      <c r="D5" s="2" t="s">
        <v>84</v>
      </c>
      <c r="E5" s="4">
        <f>'[1]11分類帳'!H48</f>
        <v>207545</v>
      </c>
      <c r="F5" s="5">
        <f>E5/(E13-E8)</f>
        <v>0.6233818114100692</v>
      </c>
      <c r="G5" s="4">
        <f>'[1]11分類帳'!H49</f>
        <v>511597</v>
      </c>
      <c r="H5" s="5">
        <f>G5/(G13-G8)</f>
        <v>0.6059228237400912</v>
      </c>
    </row>
    <row r="6" spans="1:8" ht="29.25" customHeight="1">
      <c r="A6" s="6" t="s">
        <v>85</v>
      </c>
      <c r="B6" s="4">
        <f>'[1]11分類帳'!G53</f>
        <v>0</v>
      </c>
      <c r="C6" s="18"/>
      <c r="D6" s="2" t="s">
        <v>86</v>
      </c>
      <c r="E6" s="4">
        <f>'[1]11分類帳'!I48</f>
        <v>0</v>
      </c>
      <c r="F6" s="5">
        <f>E6/(E13-E8)</f>
        <v>0</v>
      </c>
      <c r="G6" s="4">
        <f>'[1]11分類帳'!I49</f>
        <v>0</v>
      </c>
      <c r="H6" s="5">
        <f>G6/(G13-G8)</f>
        <v>0</v>
      </c>
    </row>
    <row r="7" spans="1:8" ht="25.5" customHeight="1">
      <c r="A7" s="2" t="s">
        <v>87</v>
      </c>
      <c r="B7" s="4">
        <f>'[1]11分類帳'!H52</f>
        <v>0</v>
      </c>
      <c r="C7" s="18"/>
      <c r="D7" s="2" t="s">
        <v>88</v>
      </c>
      <c r="E7" s="4">
        <f>'[1]11分類帳'!J48</f>
        <v>11150</v>
      </c>
      <c r="F7" s="5">
        <f>E7/(E13-E8)</f>
        <v>0.03349012116515586</v>
      </c>
      <c r="G7" s="4">
        <f>'[1]11分類帳'!J49</f>
        <v>54475</v>
      </c>
      <c r="H7" s="5">
        <f>G7/(G13-G8)</f>
        <v>0.06451884163363247</v>
      </c>
    </row>
    <row r="8" spans="1:8" ht="25.5" customHeight="1">
      <c r="A8" s="2" t="s">
        <v>89</v>
      </c>
      <c r="B8" s="4">
        <f>'[1]11分類帳'!I52</f>
        <v>0</v>
      </c>
      <c r="C8" s="18"/>
      <c r="D8" s="2" t="s">
        <v>90</v>
      </c>
      <c r="E8" s="4">
        <f>'[1]11分類帳'!K48</f>
        <v>31680</v>
      </c>
      <c r="F8" s="5"/>
      <c r="G8" s="4">
        <f>'[1]11分類帳'!K49</f>
        <v>66240</v>
      </c>
      <c r="H8" s="5"/>
    </row>
    <row r="9" spans="1:8" ht="33" customHeight="1">
      <c r="A9" s="7" t="s">
        <v>91</v>
      </c>
      <c r="B9" s="4">
        <f>'[1]11分類帳'!J52</f>
        <v>0</v>
      </c>
      <c r="C9" s="18"/>
      <c r="D9" s="2" t="s">
        <v>92</v>
      </c>
      <c r="E9" s="4">
        <f>'[1]11分類帳'!L48</f>
        <v>74899</v>
      </c>
      <c r="F9" s="5">
        <f>E9/(E13-E8)</f>
        <v>0.22496650987883485</v>
      </c>
      <c r="G9" s="4">
        <f>'[1]11分類帳'!L49</f>
        <v>118259</v>
      </c>
      <c r="H9" s="5">
        <f>G9/(G13-G8)</f>
        <v>0.14006303245069743</v>
      </c>
    </row>
    <row r="10" spans="1:8" ht="32.25" customHeight="1">
      <c r="A10" s="7" t="s">
        <v>93</v>
      </c>
      <c r="B10" s="4">
        <f>'[1]11分類帳'!K52</f>
        <v>0</v>
      </c>
      <c r="C10" s="18"/>
      <c r="D10" s="2" t="s">
        <v>94</v>
      </c>
      <c r="E10" s="4">
        <f>'[1]11分類帳'!M48</f>
        <v>5950</v>
      </c>
      <c r="F10" s="5">
        <f>E10/(E13-E8)</f>
        <v>0.017871409949119045</v>
      </c>
      <c r="G10" s="4">
        <f>'[1]11分類帳'!M49</f>
        <v>47965</v>
      </c>
      <c r="H10" s="5">
        <f>G10/(G13-G8)</f>
        <v>0.05680855876929199</v>
      </c>
    </row>
    <row r="11" spans="1:8" ht="32.25" customHeight="1">
      <c r="A11" s="8" t="s">
        <v>95</v>
      </c>
      <c r="B11" s="4">
        <f>'[1]11分類帳'!L52</f>
        <v>0</v>
      </c>
      <c r="C11" s="18"/>
      <c r="D11" s="2" t="s">
        <v>96</v>
      </c>
      <c r="E11" s="4">
        <f>'[1]11分類帳'!N48</f>
        <v>2200</v>
      </c>
      <c r="F11" s="5">
        <f>E11/(E13-E8)</f>
        <v>0.006607916283707882</v>
      </c>
      <c r="G11" s="4">
        <f>'[1]11分類帳'!N49</f>
        <v>14841</v>
      </c>
      <c r="H11" s="5">
        <f>G11/(G13-G8)</f>
        <v>0.01757731305524992</v>
      </c>
    </row>
    <row r="12" spans="1:8" ht="25.5" customHeight="1">
      <c r="A12" s="2" t="s">
        <v>105</v>
      </c>
      <c r="B12" s="4">
        <f>'[1]11分類帳'!M52</f>
        <v>0</v>
      </c>
      <c r="C12" s="15" t="s">
        <v>97</v>
      </c>
      <c r="D12" s="8"/>
      <c r="E12" s="4"/>
      <c r="F12" s="5"/>
      <c r="G12" s="4"/>
      <c r="H12" s="5"/>
    </row>
    <row r="13" spans="1:8" ht="33" customHeight="1">
      <c r="A13" s="2"/>
      <c r="B13" s="4"/>
      <c r="C13" s="15"/>
      <c r="D13" s="2" t="s">
        <v>98</v>
      </c>
      <c r="E13" s="4">
        <f>SUM(E4:E12)</f>
        <v>364614</v>
      </c>
      <c r="F13" s="5">
        <f>(E13-E8)/(E13-E8)</f>
        <v>1</v>
      </c>
      <c r="G13" s="4">
        <f>SUM(G4:G12)</f>
        <v>910567</v>
      </c>
      <c r="H13" s="5">
        <f>(G13-G8)/(G13-G8)</f>
        <v>1</v>
      </c>
    </row>
    <row r="14" spans="1:8" ht="33" customHeight="1">
      <c r="A14" s="2" t="s">
        <v>99</v>
      </c>
      <c r="B14" s="4">
        <f>SUM(B5:B12)</f>
        <v>229500</v>
      </c>
      <c r="C14" s="15"/>
      <c r="D14" s="2" t="s">
        <v>100</v>
      </c>
      <c r="E14" s="4">
        <f>'[1]11分類帳'!P49</f>
        <v>349540</v>
      </c>
      <c r="F14" s="5"/>
      <c r="G14" s="4">
        <f>E14</f>
        <v>349540</v>
      </c>
      <c r="H14" s="5"/>
    </row>
    <row r="15" spans="1:8" ht="33" customHeight="1">
      <c r="A15" s="2" t="s">
        <v>101</v>
      </c>
      <c r="B15" s="4">
        <f>B14+B4</f>
        <v>714154</v>
      </c>
      <c r="C15" s="16"/>
      <c r="D15" s="2" t="s">
        <v>101</v>
      </c>
      <c r="E15" s="4">
        <f>E13+E14</f>
        <v>714154</v>
      </c>
      <c r="F15" s="9">
        <f>SUM(F4:F11)</f>
        <v>1</v>
      </c>
      <c r="G15" s="4">
        <f>G13+G14</f>
        <v>1260107</v>
      </c>
      <c r="H15" s="9">
        <f>SUM(H4:H11)</f>
        <v>1</v>
      </c>
    </row>
    <row r="16" spans="1:8" ht="75" customHeight="1">
      <c r="A16" s="2" t="s">
        <v>102</v>
      </c>
      <c r="B16" s="13" t="s">
        <v>103</v>
      </c>
      <c r="C16" s="13"/>
      <c r="D16" s="13"/>
      <c r="E16" s="13"/>
      <c r="F16" s="13"/>
      <c r="G16" s="13"/>
      <c r="H16" s="13"/>
    </row>
    <row r="17" spans="1:8" ht="27" customHeight="1">
      <c r="A17" s="14" t="s">
        <v>104</v>
      </c>
      <c r="B17" s="14"/>
      <c r="C17" s="14"/>
      <c r="D17" s="14"/>
      <c r="E17" s="14"/>
      <c r="F17" s="14"/>
      <c r="G17" s="14"/>
      <c r="H17" s="14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N12" sqref="N12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21" t="str">
        <f>'[1]11結算'!A1:C1</f>
        <v>   嘉義縣大林鎮三和國民小學</v>
      </c>
      <c r="B1" s="21"/>
      <c r="C1" s="21"/>
      <c r="D1" s="20" t="s">
        <v>106</v>
      </c>
      <c r="E1" s="20"/>
      <c r="F1" s="20"/>
      <c r="G1" s="20"/>
      <c r="H1" s="20"/>
    </row>
    <row r="2" spans="1:8" ht="25.5" customHeight="1">
      <c r="A2" s="19" t="s">
        <v>107</v>
      </c>
      <c r="B2" s="19"/>
      <c r="C2" s="19"/>
      <c r="D2" s="19" t="s">
        <v>108</v>
      </c>
      <c r="E2" s="19"/>
      <c r="F2" s="19"/>
      <c r="G2" s="19" t="s">
        <v>0</v>
      </c>
      <c r="H2" s="19"/>
    </row>
    <row r="3" spans="1:8" ht="25.5" customHeight="1">
      <c r="A3" s="2" t="s">
        <v>109</v>
      </c>
      <c r="B3" s="3" t="s">
        <v>110</v>
      </c>
      <c r="C3" s="2" t="s">
        <v>111</v>
      </c>
      <c r="D3" s="2" t="s">
        <v>112</v>
      </c>
      <c r="E3" s="3" t="s">
        <v>113</v>
      </c>
      <c r="F3" s="2" t="s">
        <v>114</v>
      </c>
      <c r="G3" s="3" t="s">
        <v>113</v>
      </c>
      <c r="H3" s="2" t="s">
        <v>114</v>
      </c>
    </row>
    <row r="4" spans="1:8" ht="25.5" customHeight="1">
      <c r="A4" s="2" t="s">
        <v>115</v>
      </c>
      <c r="B4" s="4">
        <f>'[1]12分類帳'!P4</f>
        <v>349540</v>
      </c>
      <c r="C4" s="17" t="s">
        <v>116</v>
      </c>
      <c r="D4" s="2" t="s">
        <v>117</v>
      </c>
      <c r="E4" s="4">
        <f>'[1]12分類帳'!G51</f>
        <v>2400</v>
      </c>
      <c r="F4" s="5">
        <f>E4/(E13-E8)</f>
        <v>0.012605439247035095</v>
      </c>
      <c r="G4" s="4">
        <f>'[1]12分類帳'!G52</f>
        <v>99590</v>
      </c>
      <c r="H4" s="5">
        <f>G4/(G13-G8)</f>
        <v>0.09624816738038564</v>
      </c>
    </row>
    <row r="5" spans="1:8" ht="25.5" customHeight="1">
      <c r="A5" s="2" t="s">
        <v>118</v>
      </c>
      <c r="B5" s="4">
        <f>'[1]12分類帳'!F55</f>
        <v>224080</v>
      </c>
      <c r="C5" s="18"/>
      <c r="D5" s="2" t="s">
        <v>119</v>
      </c>
      <c r="E5" s="4">
        <f>'[1]12分類帳'!H51</f>
        <v>171740</v>
      </c>
      <c r="F5" s="5">
        <f>E5/(E13-E8)</f>
        <v>0.9020242234524197</v>
      </c>
      <c r="G5" s="4">
        <f>'[1]12分類帳'!H52</f>
        <v>683337</v>
      </c>
      <c r="H5" s="5">
        <f>G5/(G13-G8)</f>
        <v>0.6604070082659963</v>
      </c>
    </row>
    <row r="6" spans="1:8" ht="29.25" customHeight="1">
      <c r="A6" s="6" t="s">
        <v>120</v>
      </c>
      <c r="B6" s="4">
        <f>'[1]12分類帳'!G55</f>
        <v>0</v>
      </c>
      <c r="C6" s="18"/>
      <c r="D6" s="2" t="s">
        <v>121</v>
      </c>
      <c r="E6" s="4">
        <f>'[1]12分類帳'!I51</f>
        <v>0</v>
      </c>
      <c r="F6" s="5">
        <f>E6/(E13-E8)</f>
        <v>0</v>
      </c>
      <c r="G6" s="4">
        <f>'[1]12分類帳'!I52</f>
        <v>0</v>
      </c>
      <c r="H6" s="5">
        <f>G6/(G13-G8)</f>
        <v>0</v>
      </c>
    </row>
    <row r="7" spans="1:8" ht="25.5" customHeight="1">
      <c r="A7" s="2" t="s">
        <v>122</v>
      </c>
      <c r="B7" s="4">
        <f>'[1]12分類帳'!H55</f>
        <v>150</v>
      </c>
      <c r="C7" s="18"/>
      <c r="D7" s="2" t="s">
        <v>123</v>
      </c>
      <c r="E7" s="4">
        <f>'[1]12分類帳'!J51</f>
        <v>14220</v>
      </c>
      <c r="F7" s="5">
        <f>E7/(E13-E8)</f>
        <v>0.07468722753868294</v>
      </c>
      <c r="G7" s="4">
        <f>'[1]12分類帳'!J52</f>
        <v>68695</v>
      </c>
      <c r="H7" s="5">
        <f>G7/(G13-G8)</f>
        <v>0.06638987707797561</v>
      </c>
    </row>
    <row r="8" spans="1:8" ht="25.5" customHeight="1">
      <c r="A8" s="2" t="s">
        <v>124</v>
      </c>
      <c r="B8" s="4">
        <f>'[1]12分類帳'!I55</f>
        <v>160</v>
      </c>
      <c r="C8" s="18"/>
      <c r="D8" s="2" t="s">
        <v>125</v>
      </c>
      <c r="E8" s="4">
        <f>'[1]12分類帳'!K51</f>
        <v>30240</v>
      </c>
      <c r="F8" s="5"/>
      <c r="G8" s="4">
        <f>'[1]12分類帳'!K52</f>
        <v>96480</v>
      </c>
      <c r="H8" s="5"/>
    </row>
    <row r="9" spans="1:8" ht="36" customHeight="1">
      <c r="A9" s="7" t="s">
        <v>126</v>
      </c>
      <c r="B9" s="4">
        <f>'[1]12分類帳'!J55</f>
        <v>44000</v>
      </c>
      <c r="C9" s="18"/>
      <c r="D9" s="2" t="s">
        <v>127</v>
      </c>
      <c r="E9" s="4">
        <f>'[1]12分類帳'!L51</f>
        <v>984</v>
      </c>
      <c r="F9" s="5">
        <f>E9/(E13-E8)</f>
        <v>0.005168230091284389</v>
      </c>
      <c r="G9" s="4">
        <f>'[1]12分類帳'!L52</f>
        <v>119243</v>
      </c>
      <c r="H9" s="5">
        <f>G9/(G13-G8)</f>
        <v>0.11524169317139596</v>
      </c>
    </row>
    <row r="10" spans="1:8" ht="32.25" customHeight="1">
      <c r="A10" s="7" t="s">
        <v>128</v>
      </c>
      <c r="B10" s="4">
        <f>'[1]12分類帳'!K55</f>
        <v>134000</v>
      </c>
      <c r="C10" s="18"/>
      <c r="D10" s="2" t="s">
        <v>129</v>
      </c>
      <c r="E10" s="4">
        <f>'[1]12分類帳'!M51</f>
        <v>500</v>
      </c>
      <c r="F10" s="5">
        <f>E10/(E13-E8)</f>
        <v>0.0026261331764656447</v>
      </c>
      <c r="G10" s="4">
        <f>'[1]12分類帳'!M52</f>
        <v>48465</v>
      </c>
      <c r="H10" s="5">
        <f>G10/(G13-G8)</f>
        <v>0.04683871304438588</v>
      </c>
    </row>
    <row r="11" spans="1:8" ht="30" customHeight="1">
      <c r="A11" s="8" t="s">
        <v>130</v>
      </c>
      <c r="B11" s="4">
        <f>'[1]12分類帳'!L55</f>
        <v>0</v>
      </c>
      <c r="C11" s="18"/>
      <c r="D11" s="2" t="s">
        <v>131</v>
      </c>
      <c r="E11" s="4">
        <f>'[1]12分類帳'!N51</f>
        <v>550</v>
      </c>
      <c r="F11" s="5">
        <f>E11/(E13-E8)</f>
        <v>0.0028887464941122092</v>
      </c>
      <c r="G11" s="4">
        <f>'[1]12分類帳'!N52</f>
        <v>15391</v>
      </c>
      <c r="H11" s="5">
        <f>G11/(G13-G8)</f>
        <v>0.014874541059860582</v>
      </c>
    </row>
    <row r="12" spans="1:8" ht="25.5" customHeight="1">
      <c r="A12" s="2" t="s">
        <v>132</v>
      </c>
      <c r="B12" s="4">
        <f>'[1]12分類帳'!M55</f>
        <v>202</v>
      </c>
      <c r="C12" s="15" t="s">
        <v>133</v>
      </c>
      <c r="D12" s="8"/>
      <c r="E12" s="4"/>
      <c r="F12" s="5"/>
      <c r="G12" s="4"/>
      <c r="H12" s="5"/>
    </row>
    <row r="13" spans="1:8" ht="33" customHeight="1">
      <c r="A13" s="2"/>
      <c r="B13" s="4"/>
      <c r="C13" s="15"/>
      <c r="D13" s="2" t="s">
        <v>134</v>
      </c>
      <c r="E13" s="4">
        <f>SUM(E4:E12)</f>
        <v>220634</v>
      </c>
      <c r="F13" s="5">
        <f>(E13-E8)/(E13-E8)</f>
        <v>1</v>
      </c>
      <c r="G13" s="4">
        <f>SUM(G4:G12)</f>
        <v>1131201</v>
      </c>
      <c r="H13" s="5">
        <f>(G13-G8)/(G13-G8)</f>
        <v>1</v>
      </c>
    </row>
    <row r="14" spans="1:8" ht="34.5" customHeight="1">
      <c r="A14" s="2" t="s">
        <v>135</v>
      </c>
      <c r="B14" s="4">
        <f>SUM(B5:B12)</f>
        <v>402592</v>
      </c>
      <c r="C14" s="15"/>
      <c r="D14" s="2" t="s">
        <v>136</v>
      </c>
      <c r="E14" s="4">
        <f>'[1]12分類帳'!P52</f>
        <v>531498</v>
      </c>
      <c r="F14" s="5"/>
      <c r="G14" s="4">
        <f>E14</f>
        <v>531498</v>
      </c>
      <c r="H14" s="5"/>
    </row>
    <row r="15" spans="1:8" ht="39.75" customHeight="1">
      <c r="A15" s="2" t="s">
        <v>137</v>
      </c>
      <c r="B15" s="4">
        <f>B14+B4</f>
        <v>752132</v>
      </c>
      <c r="C15" s="16"/>
      <c r="D15" s="2" t="s">
        <v>137</v>
      </c>
      <c r="E15" s="4">
        <f>E13+E14</f>
        <v>752132</v>
      </c>
      <c r="F15" s="9">
        <f>SUM(F4:F11)</f>
        <v>1</v>
      </c>
      <c r="G15" s="4">
        <f>G13+G14</f>
        <v>1662699</v>
      </c>
      <c r="H15" s="9">
        <f>SUM(H4:H11)</f>
        <v>1</v>
      </c>
    </row>
    <row r="16" spans="1:8" ht="66.75" customHeight="1">
      <c r="A16" s="2" t="s">
        <v>138</v>
      </c>
      <c r="B16" s="13" t="s">
        <v>139</v>
      </c>
      <c r="C16" s="13"/>
      <c r="D16" s="13"/>
      <c r="E16" s="13"/>
      <c r="F16" s="13"/>
      <c r="G16" s="13"/>
      <c r="H16" s="13"/>
    </row>
    <row r="17" spans="1:8" ht="27" customHeight="1">
      <c r="A17" s="14" t="s">
        <v>140</v>
      </c>
      <c r="B17" s="14"/>
      <c r="C17" s="14"/>
      <c r="D17" s="14"/>
      <c r="E17" s="14"/>
      <c r="F17" s="14"/>
      <c r="G17" s="14"/>
      <c r="H17" s="14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cp:lastPrinted>2009-10-09T08:39:00Z</cp:lastPrinted>
  <dcterms:created xsi:type="dcterms:W3CDTF">2009-10-09T08:20:22Z</dcterms:created>
  <dcterms:modified xsi:type="dcterms:W3CDTF">2010-01-09T05:05:28Z</dcterms:modified>
  <cp:category/>
  <cp:version/>
  <cp:contentType/>
  <cp:contentStatus/>
</cp:coreProperties>
</file>