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700" activeTab="6"/>
  </bookViews>
  <sheets>
    <sheet name="10009" sheetId="1" r:id="rId1"/>
    <sheet name="10010" sheetId="2" r:id="rId2"/>
    <sheet name="10011" sheetId="3" r:id="rId3"/>
    <sheet name="10012" sheetId="4" r:id="rId4"/>
    <sheet name="10101" sheetId="5" r:id="rId5"/>
    <sheet name="10102" sheetId="6" r:id="rId6"/>
    <sheet name="1010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<sst xmlns="http://schemas.openxmlformats.org/spreadsheetml/2006/main" count="259" uniqueCount="142">
  <si>
    <t>截止本月底止累計數</t>
  </si>
  <si>
    <t>100年9月份學校午餐費收支結算表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</si>
  <si>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</si>
  <si>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</si>
  <si>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</si>
  <si>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</si>
  <si>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</si>
  <si>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</si>
  <si>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</si>
  <si>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</si>
  <si>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</si>
  <si>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424 人
      教職員 33 人
      工  友 3 人
      合  計 460 人 共 285580 元
三、免收減收午餐費
       （1）全免及減收學生午餐費
             計 104 人 64480 元
       （2）全免工友午餐費
             計 0 人 0 元
         共計 104 人 64480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</si>
  <si>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</si>
  <si>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</si>
  <si>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</si>
  <si>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</si>
  <si>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</si>
  <si>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</si>
  <si>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</si>
  <si>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</si>
  <si>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</si>
  <si>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</si>
  <si>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</si>
  <si>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</si>
  <si>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</si>
  <si>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</si>
  <si>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</si>
  <si>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</si>
  <si>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</si>
  <si>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</si>
  <si>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</si>
  <si>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</si>
  <si>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</si>
  <si>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</si>
  <si>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100年10月份學校午餐費收支結算表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</si>
  <si>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</si>
  <si>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</si>
  <si>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</si>
  <si>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</si>
  <si>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</si>
  <si>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</si>
  <si>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</si>
  <si>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</si>
  <si>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 xml:space="preserve">一、本月每人收午餐費 620 元
二、應收午餐費
      學  生 424 人
      教職員 35  人
      工  友 3 人
      合  計 462 人 共 286192 元
三、免收減收午餐費
       （1）全免及減收學生午餐費
             計 104 人 64480 元
       （2）全免工友午餐費
             計 0 人 0 元
         共計 104 人 64480 元
</t>
  </si>
  <si>
    <t>主  食</t>
  </si>
  <si>
    <t>本月午餐費</t>
  </si>
  <si>
    <t>補繳以前月份
午餐費</t>
  </si>
  <si>
    <t xml:space="preserve">四、本月未繳午餐費
          計 0 人 0 元
        （附繳納午餐費情形統計表）
五、以前未繳午餐費
         計 0 人 0 元
</t>
  </si>
  <si>
    <t>上月結存</t>
  </si>
  <si>
    <t>副   食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</si>
  <si>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</si>
  <si>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</si>
  <si>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</si>
  <si>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</si>
  <si>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</si>
  <si>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</si>
  <si>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</si>
  <si>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</si>
  <si>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</si>
  <si>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</si>
  <si>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</si>
  <si>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</si>
  <si>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</si>
  <si>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</si>
  <si>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</si>
  <si>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</si>
  <si>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</si>
  <si>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100年11月份學校午餐費收支結算表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</si>
  <si>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</si>
  <si>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</si>
  <si>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</si>
  <si>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</si>
  <si>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</si>
  <si>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</si>
  <si>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</si>
  <si>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</si>
  <si>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</si>
  <si>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424 人
      教職員 32 人
      工  友 3 人
      合  計 459 人 共  284410 元
三、免收減收午餐費
       （1）全免及減收學生午餐費
             計 104 人 64480 元
       （2）全免工友午餐費
             計 0 人 0 元
         共計104 人 64480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</si>
  <si>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</si>
  <si>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</si>
  <si>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</si>
  <si>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</si>
  <si>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</si>
  <si>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</si>
  <si>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</si>
  <si>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</si>
  <si>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</si>
  <si>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</si>
  <si>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</si>
  <si>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</si>
  <si>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</si>
  <si>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</si>
  <si>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</si>
  <si>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</si>
  <si>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</si>
  <si>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</si>
  <si>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</si>
  <si>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</si>
  <si>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一、本月補助費收入包括下列各項：中低低收入戶學生補助費共116846元；清寒學生補助費共131154元
二、本月補助費支出包括下列各項：</t>
  </si>
  <si>
    <t xml:space="preserve">製表            出納              會計              稽核              執行秘書               校長    </t>
  </si>
  <si>
    <t>100年12月份學校午餐費收支結算表</t>
  </si>
  <si>
    <t xml:space="preserve">一、本月每人收午餐費 620 元
二、應收午餐費
      學  生 424 人
      教職員 32  人
      工  友 3 人
      合  計 459 人 共 284240 元
三、免收減收午餐費
       （1）全免及減收學生午餐費
             計 104 人 64480 元
       （2）全免工友午餐費
             計 0 人 0 元
         共計 104 人 64480 元
四、退學生午餐費 共計 5880 元       
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</si>
  <si>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</si>
  <si>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 xml:space="preserve">五、本月未繳午餐費
          計 0 人 0 元
        （附繳納午餐費情形統計表）
六、以前未繳午餐費
         計 0 人 0 元
</t>
  </si>
  <si>
    <t>101年01月份學校午餐費收支結算表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</si>
  <si>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</si>
  <si>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</si>
  <si>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</si>
  <si>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</si>
  <si>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</si>
  <si>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</si>
  <si>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</si>
  <si>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</si>
  <si>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</si>
  <si>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425 人
      教職員 32 人
      工  友 3 人
      合  計 460 人 共 286320 元
三、免收減收午餐費
       （1）全免及減收學生午餐費
             計 104 人 64480 元
       （2）全免工友午餐費
             計 0 人 0 元
         共計 104 人 64480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</si>
  <si>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</si>
  <si>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</si>
  <si>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</si>
  <si>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</si>
  <si>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</si>
  <si>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</si>
  <si>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</si>
  <si>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</si>
  <si>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</si>
  <si>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</si>
  <si>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</si>
  <si>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</si>
  <si>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</si>
  <si>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</si>
  <si>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</si>
  <si>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</si>
  <si>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</si>
  <si>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</si>
  <si>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</si>
  <si>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</si>
  <si>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</si>
  <si>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</si>
  <si>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101年2月份學校午餐費收支結算表</t>
  </si>
  <si>
    <t xml:space="preserve">一、本月每人收午餐費 0 元
二、應收午餐費
      學  生 0人
      教職員 0 人
      工  友 0 人
      合  計 0 人 共 0 元
三、免收減收午餐費
       （1）全免及減收學生午餐費
             計 0 人 0 元
       （2）全免工友午餐費
             計 0 人 0 元
         共計 0 人 0 元
</t>
  </si>
  <si>
    <t>101年03月份學校午餐費收支結算表</t>
  </si>
  <si>
    <t xml:space="preserve">一、本月每人收午餐費 620 元
二、應收午餐費
      學  生 424 人
      教職員 39 人
      工  友 3 人
      合  計 466 人 共 288302 元
三、免收減收午餐費
       （1）全免及減收學生午餐費
             計  95 人 58900 元
       （2）全免工友午餐費
             計 0 人 0 元
         共計 95 人 58900 元
</t>
  </si>
  <si>
    <t xml:space="preserve">製表            出納              會計              稽核                執行秘書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</si>
</sst>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82" fontId="5" fillId="0" borderId="1" xfId="15" applyNumberFormat="1" applyFont="1" applyBorder="1" applyAlignment="1">
      <alignment horizontal="center" vertical="center"/>
    </xf>
    <xf numFmtId="182" fontId="5" fillId="0" borderId="1" xfId="15" applyNumberFormat="1" applyFont="1" applyBorder="1" applyAlignment="1">
      <alignment vertical="center"/>
    </xf>
    <xf numFmtId="10" fontId="5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8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2" fontId="5" fillId="0" borderId="0" xfId="15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嘉義縣大林鎮三和國民小學</v>
          </cell>
        </row>
      </sheetData>
      <sheetData sheetId="6">
        <row r="48">
          <cell r="G48">
            <v>13770</v>
          </cell>
          <cell r="H48">
            <v>45221</v>
          </cell>
          <cell r="I48">
            <v>16400</v>
          </cell>
          <cell r="J48">
            <v>15265</v>
          </cell>
          <cell r="K48">
            <v>34560</v>
          </cell>
          <cell r="L48">
            <v>42600</v>
          </cell>
          <cell r="M48">
            <v>24140</v>
          </cell>
          <cell r="N48">
            <v>4760</v>
          </cell>
        </row>
        <row r="49">
          <cell r="G49">
            <v>13770</v>
          </cell>
          <cell r="H49">
            <v>45221</v>
          </cell>
          <cell r="I49">
            <v>16400</v>
          </cell>
          <cell r="J49">
            <v>15265</v>
          </cell>
          <cell r="K49">
            <v>34560</v>
          </cell>
          <cell r="L49">
            <v>42600</v>
          </cell>
          <cell r="M49">
            <v>24140</v>
          </cell>
          <cell r="N49">
            <v>4760</v>
          </cell>
          <cell r="P49">
            <v>650057</v>
          </cell>
        </row>
        <row r="52">
          <cell r="F52">
            <v>221100</v>
          </cell>
          <cell r="K52">
            <v>11190</v>
          </cell>
        </row>
      </sheetData>
      <sheetData sheetId="7">
        <row r="1">
          <cell r="A1" t="str">
            <v>   嘉義縣大林鎮三和國民小學</v>
          </cell>
        </row>
      </sheetData>
      <sheetData sheetId="8">
        <row r="4">
          <cell r="P4">
            <v>650057</v>
          </cell>
        </row>
        <row r="48">
          <cell r="G48">
            <v>27081</v>
          </cell>
          <cell r="H48">
            <v>126637</v>
          </cell>
          <cell r="I48">
            <v>8200</v>
          </cell>
          <cell r="J48">
            <v>8740</v>
          </cell>
          <cell r="K48">
            <v>28800</v>
          </cell>
          <cell r="L48">
            <v>60455</v>
          </cell>
          <cell r="M48">
            <v>1250</v>
          </cell>
          <cell r="N48">
            <v>1400</v>
          </cell>
        </row>
        <row r="49">
          <cell r="G49">
            <v>40851</v>
          </cell>
          <cell r="H49">
            <v>171858</v>
          </cell>
          <cell r="I49">
            <v>24600</v>
          </cell>
          <cell r="J49">
            <v>24005</v>
          </cell>
          <cell r="L49">
            <v>103055</v>
          </cell>
          <cell r="M49">
            <v>25390</v>
          </cell>
          <cell r="N49">
            <v>6160</v>
          </cell>
          <cell r="P49">
            <v>606874</v>
          </cell>
        </row>
        <row r="52">
          <cell r="F52">
            <v>219380</v>
          </cell>
        </row>
      </sheetData>
      <sheetData sheetId="9">
        <row r="1">
          <cell r="A1" t="str">
            <v>   嘉義縣大林鎮三和國民小學</v>
          </cell>
        </row>
      </sheetData>
      <sheetData sheetId="10">
        <row r="4">
          <cell r="P4">
            <v>606874</v>
          </cell>
        </row>
        <row r="48">
          <cell r="G48">
            <v>13770</v>
          </cell>
          <cell r="H48">
            <v>220391</v>
          </cell>
          <cell r="I48">
            <v>8000</v>
          </cell>
          <cell r="J48">
            <v>11145</v>
          </cell>
          <cell r="K48">
            <v>31680</v>
          </cell>
          <cell r="L48">
            <v>1590</v>
          </cell>
          <cell r="M48">
            <v>0</v>
          </cell>
          <cell r="N48">
            <v>3910</v>
          </cell>
        </row>
        <row r="49">
          <cell r="G49">
            <v>54621</v>
          </cell>
          <cell r="H49">
            <v>392249</v>
          </cell>
          <cell r="I49">
            <v>32600</v>
          </cell>
          <cell r="J49">
            <v>35150</v>
          </cell>
          <cell r="K49">
            <v>95040</v>
          </cell>
          <cell r="L49">
            <v>104645</v>
          </cell>
          <cell r="M49">
            <v>25390</v>
          </cell>
          <cell r="N49">
            <v>10070</v>
          </cell>
          <cell r="P49">
            <v>786118</v>
          </cell>
        </row>
        <row r="52">
          <cell r="F52">
            <v>219930</v>
          </cell>
          <cell r="H52">
            <v>116846</v>
          </cell>
          <cell r="I52">
            <v>131154</v>
          </cell>
          <cell r="K52">
            <v>1800</v>
          </cell>
        </row>
      </sheetData>
      <sheetData sheetId="11">
        <row r="1">
          <cell r="A1" t="str">
            <v>   嘉義縣大林鎮三和國民小學</v>
          </cell>
        </row>
      </sheetData>
      <sheetData sheetId="12">
        <row r="4">
          <cell r="P4">
            <v>786118</v>
          </cell>
        </row>
        <row r="48">
          <cell r="G48">
            <v>0</v>
          </cell>
          <cell r="H48">
            <v>193371</v>
          </cell>
          <cell r="I48">
            <v>7700</v>
          </cell>
          <cell r="J48">
            <v>10380</v>
          </cell>
          <cell r="K48">
            <v>31680</v>
          </cell>
          <cell r="L48">
            <v>65389</v>
          </cell>
          <cell r="M48">
            <v>0</v>
          </cell>
          <cell r="N48">
            <v>1776</v>
          </cell>
        </row>
        <row r="49">
          <cell r="G49">
            <v>54621</v>
          </cell>
          <cell r="H49">
            <v>585620</v>
          </cell>
          <cell r="I49">
            <v>40300</v>
          </cell>
          <cell r="J49">
            <v>45530</v>
          </cell>
          <cell r="K49">
            <v>126720</v>
          </cell>
          <cell r="L49">
            <v>170034</v>
          </cell>
          <cell r="M49">
            <v>25390</v>
          </cell>
          <cell r="N49">
            <v>11846</v>
          </cell>
          <cell r="P49">
            <v>690016</v>
          </cell>
        </row>
        <row r="52">
          <cell r="F52">
            <v>213880</v>
          </cell>
          <cell r="K52">
            <v>314</v>
          </cell>
        </row>
      </sheetData>
      <sheetData sheetId="13">
        <row r="1">
          <cell r="A1" t="str">
            <v>   嘉義縣大林鎮三和國民小學</v>
          </cell>
        </row>
      </sheetData>
      <sheetData sheetId="14">
        <row r="4">
          <cell r="P4">
            <v>690016</v>
          </cell>
        </row>
        <row r="48">
          <cell r="G48">
            <v>0</v>
          </cell>
          <cell r="H48">
            <v>182782</v>
          </cell>
          <cell r="I48">
            <v>7600</v>
          </cell>
          <cell r="J48">
            <v>3870</v>
          </cell>
          <cell r="K48">
            <v>38720</v>
          </cell>
          <cell r="L48">
            <v>1363</v>
          </cell>
          <cell r="M48">
            <v>0</v>
          </cell>
          <cell r="N48">
            <v>1400</v>
          </cell>
        </row>
        <row r="49">
          <cell r="G49">
            <v>54621</v>
          </cell>
          <cell r="H49">
            <v>768402</v>
          </cell>
          <cell r="I49">
            <v>47900</v>
          </cell>
          <cell r="J49">
            <v>49400</v>
          </cell>
          <cell r="K49">
            <v>165440</v>
          </cell>
          <cell r="L49">
            <v>171397</v>
          </cell>
          <cell r="M49">
            <v>25390</v>
          </cell>
          <cell r="N49">
            <v>13246</v>
          </cell>
          <cell r="P49">
            <v>676721</v>
          </cell>
        </row>
        <row r="52">
          <cell r="F52">
            <v>221840</v>
          </cell>
          <cell r="M52">
            <v>600</v>
          </cell>
        </row>
      </sheetData>
      <sheetData sheetId="15">
        <row r="1">
          <cell r="A1" t="str">
            <v>   嘉義縣大林鎮三和國民小學</v>
          </cell>
        </row>
      </sheetData>
      <sheetData sheetId="16">
        <row r="4">
          <cell r="P4">
            <v>676721</v>
          </cell>
        </row>
        <row r="48">
          <cell r="G48">
            <v>0</v>
          </cell>
          <cell r="H48">
            <v>57764</v>
          </cell>
          <cell r="I48">
            <v>7700</v>
          </cell>
          <cell r="J48">
            <v>15190</v>
          </cell>
          <cell r="K48">
            <v>21600</v>
          </cell>
          <cell r="L48">
            <v>51913</v>
          </cell>
          <cell r="M48">
            <v>13600</v>
          </cell>
          <cell r="N48">
            <v>4303</v>
          </cell>
        </row>
        <row r="49">
          <cell r="G49">
            <v>54621</v>
          </cell>
          <cell r="H49">
            <v>826166</v>
          </cell>
          <cell r="I49">
            <v>55600</v>
          </cell>
          <cell r="J49">
            <v>64590</v>
          </cell>
          <cell r="K49">
            <v>187040</v>
          </cell>
          <cell r="L49">
            <v>223310</v>
          </cell>
          <cell r="M49">
            <v>38990</v>
          </cell>
          <cell r="N49">
            <v>17549</v>
          </cell>
          <cell r="P49">
            <v>504651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</sheetData>
      <sheetData sheetId="18">
        <row r="4">
          <cell r="P4">
            <v>504651</v>
          </cell>
        </row>
        <row r="48">
          <cell r="G48">
            <v>13770</v>
          </cell>
          <cell r="H48">
            <v>101878</v>
          </cell>
          <cell r="I48">
            <v>8300</v>
          </cell>
          <cell r="J48">
            <v>5290</v>
          </cell>
          <cell r="K48">
            <v>33120</v>
          </cell>
          <cell r="L48">
            <v>5042</v>
          </cell>
          <cell r="M48">
            <v>6300</v>
          </cell>
          <cell r="N48">
            <v>4790</v>
          </cell>
        </row>
        <row r="49">
          <cell r="G49">
            <v>68391</v>
          </cell>
          <cell r="H49">
            <v>928044</v>
          </cell>
          <cell r="I49">
            <v>63900</v>
          </cell>
          <cell r="J49">
            <v>69880</v>
          </cell>
          <cell r="K49">
            <v>220160</v>
          </cell>
          <cell r="L49">
            <v>228352</v>
          </cell>
          <cell r="M49">
            <v>45290</v>
          </cell>
          <cell r="N49">
            <v>22339</v>
          </cell>
          <cell r="P49">
            <v>556763</v>
          </cell>
        </row>
        <row r="52">
          <cell r="F52">
            <v>229402</v>
          </cell>
          <cell r="K52">
            <v>1200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K12" sqref="K12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4" t="str">
        <f>'[1]08結算'!A1:C1</f>
        <v>   嘉義縣大林鎮三和國民小學</v>
      </c>
      <c r="B1" s="14"/>
      <c r="C1" s="14"/>
      <c r="D1" s="13" t="s">
        <v>1</v>
      </c>
      <c r="E1" s="13"/>
      <c r="F1" s="13"/>
      <c r="G1" s="13"/>
      <c r="H1" s="13"/>
    </row>
    <row r="2" spans="1:8" ht="25.5" customHeight="1">
      <c r="A2" s="12" t="s">
        <v>2</v>
      </c>
      <c r="B2" s="12"/>
      <c r="C2" s="12"/>
      <c r="D2" s="12" t="s">
        <v>3</v>
      </c>
      <c r="E2" s="12"/>
      <c r="F2" s="12"/>
      <c r="G2" s="12" t="s">
        <v>0</v>
      </c>
      <c r="H2" s="12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v>614483</v>
      </c>
      <c r="C4" s="19" t="s">
        <v>11</v>
      </c>
      <c r="D4" s="2" t="s">
        <v>12</v>
      </c>
      <c r="E4" s="4">
        <f>'[1]09分類帳'!G48</f>
        <v>13770</v>
      </c>
      <c r="F4" s="5">
        <f>E4/(E13-E8)</f>
        <v>0.08491822689262192</v>
      </c>
      <c r="G4" s="4">
        <f>'[1]09分類帳'!G49</f>
        <v>13770</v>
      </c>
      <c r="H4" s="5">
        <f>G4/(G13-G8)</f>
        <v>0.08491822689262192</v>
      </c>
    </row>
    <row r="5" spans="1:8" ht="25.5" customHeight="1">
      <c r="A5" s="2" t="s">
        <v>13</v>
      </c>
      <c r="B5" s="4">
        <f>'[1]09分類帳'!F52</f>
        <v>221100</v>
      </c>
      <c r="C5" s="20"/>
      <c r="D5" s="2" t="s">
        <v>14</v>
      </c>
      <c r="E5" s="4">
        <f>'[1]09分類帳'!H48</f>
        <v>45221</v>
      </c>
      <c r="F5" s="5">
        <f>E5/(E13-E8)</f>
        <v>0.27887343052369323</v>
      </c>
      <c r="G5" s="4">
        <f>'[1]09分類帳'!H49</f>
        <v>45221</v>
      </c>
      <c r="H5" s="5">
        <f>G5/(G13-G8)</f>
        <v>0.27887343052369323</v>
      </c>
    </row>
    <row r="6" spans="1:8" ht="29.25" customHeight="1">
      <c r="A6" s="6" t="s">
        <v>15</v>
      </c>
      <c r="B6" s="4">
        <f>'[1]09分類帳'!G52</f>
        <v>0</v>
      </c>
      <c r="C6" s="20"/>
      <c r="D6" s="2" t="s">
        <v>16</v>
      </c>
      <c r="E6" s="4">
        <f>'[1]09分類帳'!I48</f>
        <v>16400</v>
      </c>
      <c r="F6" s="5">
        <f>E6/(E13-E8)</f>
        <v>0.10113717654604208</v>
      </c>
      <c r="G6" s="4">
        <f>'[1]09分類帳'!I49</f>
        <v>16400</v>
      </c>
      <c r="H6" s="5">
        <f>G6/(G13-G8)</f>
        <v>0.10113717654604208</v>
      </c>
    </row>
    <row r="7" spans="1:8" ht="33" customHeight="1">
      <c r="A7" s="7" t="s">
        <v>17</v>
      </c>
      <c r="B7" s="4">
        <f>'[1]09分類帳'!H52</f>
        <v>0</v>
      </c>
      <c r="C7" s="20"/>
      <c r="D7" s="2" t="s">
        <v>18</v>
      </c>
      <c r="E7" s="4">
        <f>'[1]09分類帳'!J48</f>
        <v>15265</v>
      </c>
      <c r="F7" s="5">
        <f>E7/(E13-E8)</f>
        <v>0.0941377439009349</v>
      </c>
      <c r="G7" s="4">
        <f>'[1]09分類帳'!J49</f>
        <v>15265</v>
      </c>
      <c r="H7" s="5">
        <f>G7/(G13-G8)</f>
        <v>0.0941377439009349</v>
      </c>
    </row>
    <row r="8" spans="1:8" ht="30" customHeight="1">
      <c r="A8" s="7" t="s">
        <v>19</v>
      </c>
      <c r="B8" s="4">
        <f>'[1]09分類帳'!I52</f>
        <v>0</v>
      </c>
      <c r="C8" s="20"/>
      <c r="D8" s="2" t="s">
        <v>20</v>
      </c>
      <c r="E8" s="4">
        <f>'[1]09分類帳'!K48</f>
        <v>34560</v>
      </c>
      <c r="F8" s="5"/>
      <c r="G8" s="4">
        <f>'[1]09分類帳'!K49</f>
        <v>34560</v>
      </c>
      <c r="H8" s="5"/>
    </row>
    <row r="9" spans="1:8" ht="32.25" customHeight="1">
      <c r="A9" s="8" t="s">
        <v>21</v>
      </c>
      <c r="B9" s="4">
        <f>'[1]09分類帳'!J52</f>
        <v>0</v>
      </c>
      <c r="C9" s="20"/>
      <c r="D9" s="2" t="s">
        <v>22</v>
      </c>
      <c r="E9" s="4">
        <f>'[1]09分類帳'!L48</f>
        <v>42600</v>
      </c>
      <c r="F9" s="5">
        <f>E9/(E13-E8)</f>
        <v>0.2627099829793532</v>
      </c>
      <c r="G9" s="4">
        <f>'[1]09分類帳'!L49</f>
        <v>42600</v>
      </c>
      <c r="H9" s="5">
        <f>G9/(G13-G8)</f>
        <v>0.2627099829793532</v>
      </c>
    </row>
    <row r="10" spans="1:8" ht="30" customHeight="1">
      <c r="A10" s="2" t="s">
        <v>23</v>
      </c>
      <c r="B10" s="4">
        <f>'[1]09分類帳'!K52</f>
        <v>11190</v>
      </c>
      <c r="C10" s="20"/>
      <c r="D10" s="2" t="s">
        <v>24</v>
      </c>
      <c r="E10" s="4">
        <f>'[1]09分類帳'!M48</f>
        <v>24140</v>
      </c>
      <c r="F10" s="5">
        <f>E10/(E13-E8)</f>
        <v>0.1488689903549668</v>
      </c>
      <c r="G10" s="4">
        <f>'[1]09分類帳'!M49</f>
        <v>24140</v>
      </c>
      <c r="H10" s="5">
        <f>G10/(G13-G8)</f>
        <v>0.1488689903549668</v>
      </c>
    </row>
    <row r="11" spans="1:8" ht="24" customHeight="1">
      <c r="A11" s="8"/>
      <c r="B11" s="4"/>
      <c r="C11" s="20"/>
      <c r="D11" s="2" t="s">
        <v>25</v>
      </c>
      <c r="E11" s="4">
        <f>'[1]09分類帳'!N48</f>
        <v>4760</v>
      </c>
      <c r="F11" s="5">
        <f>E11/(E13-E8)</f>
        <v>0.029354448802387825</v>
      </c>
      <c r="G11" s="4">
        <f>'[1]09分類帳'!N49</f>
        <v>4760</v>
      </c>
      <c r="H11" s="5">
        <f>G11/(G13-G8)</f>
        <v>0.029354448802387825</v>
      </c>
    </row>
    <row r="12" spans="1:8" ht="25.5" customHeight="1">
      <c r="A12" s="2"/>
      <c r="B12" s="4"/>
      <c r="C12" s="17" t="s">
        <v>26</v>
      </c>
      <c r="D12" s="8"/>
      <c r="E12" s="4"/>
      <c r="F12" s="5"/>
      <c r="G12" s="4"/>
      <c r="H12" s="5"/>
    </row>
    <row r="13" spans="1:8" ht="30" customHeight="1">
      <c r="A13" s="2"/>
      <c r="B13" s="4"/>
      <c r="C13" s="17"/>
      <c r="D13" s="2" t="s">
        <v>27</v>
      </c>
      <c r="E13" s="4">
        <f>SUM(E4:E12)</f>
        <v>196716</v>
      </c>
      <c r="F13" s="5">
        <f>(E13-E8)/(E13-E8)</f>
        <v>1</v>
      </c>
      <c r="G13" s="4">
        <f>SUM(G4:G12)</f>
        <v>196716</v>
      </c>
      <c r="H13" s="9">
        <f>(G13-G8)/(G13-G8)</f>
        <v>1</v>
      </c>
    </row>
    <row r="14" spans="1:8" ht="35.25" customHeight="1">
      <c r="A14" s="2" t="s">
        <v>28</v>
      </c>
      <c r="B14" s="4">
        <f>SUM(B5:B13)</f>
        <v>232290</v>
      </c>
      <c r="C14" s="17"/>
      <c r="D14" s="2" t="s">
        <v>29</v>
      </c>
      <c r="E14" s="4">
        <f>'[1]09分類帳'!P49</f>
        <v>650057</v>
      </c>
      <c r="F14" s="5"/>
      <c r="G14" s="4">
        <f>E14</f>
        <v>650057</v>
      </c>
      <c r="H14" s="10"/>
    </row>
    <row r="15" spans="1:8" ht="33" customHeight="1">
      <c r="A15" s="2" t="s">
        <v>30</v>
      </c>
      <c r="B15" s="4">
        <f>B14+B4</f>
        <v>846773</v>
      </c>
      <c r="C15" s="18"/>
      <c r="D15" s="2" t="s">
        <v>30</v>
      </c>
      <c r="E15" s="4">
        <f>E13+E14</f>
        <v>846773</v>
      </c>
      <c r="F15" s="9">
        <f>SUM(F4:F11)</f>
        <v>1</v>
      </c>
      <c r="G15" s="4">
        <f>G13+G14</f>
        <v>846773</v>
      </c>
      <c r="H15" s="9">
        <f>SUM(H4:H11)</f>
        <v>1</v>
      </c>
    </row>
    <row r="16" spans="1:8" ht="66.75" customHeight="1">
      <c r="A16" s="2" t="s">
        <v>31</v>
      </c>
      <c r="B16" s="15" t="s">
        <v>32</v>
      </c>
      <c r="C16" s="15"/>
      <c r="D16" s="15"/>
      <c r="E16" s="15"/>
      <c r="F16" s="15"/>
      <c r="G16" s="15"/>
      <c r="H16" s="15"/>
    </row>
    <row r="17" spans="1:8" ht="27" customHeight="1">
      <c r="A17" s="16" t="s">
        <v>33</v>
      </c>
      <c r="B17" s="16"/>
      <c r="C17" s="16"/>
      <c r="D17" s="16"/>
      <c r="E17" s="16"/>
      <c r="F17" s="16"/>
      <c r="G17" s="16"/>
      <c r="H17" s="16"/>
    </row>
  </sheetData>
  <mergeCells count="9">
    <mergeCell ref="B16:H16"/>
    <mergeCell ref="A17:H17"/>
    <mergeCell ref="C12:C15"/>
    <mergeCell ref="C4:C11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J13" sqref="J13"/>
    </sheetView>
  </sheetViews>
  <sheetFormatPr defaultColWidth="9.0039062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5.00390625" style="11" customWidth="1"/>
    <col min="8" max="8" width="11.00390625" style="1" customWidth="1"/>
    <col min="9" max="16384" width="8.875" style="1" customWidth="1"/>
  </cols>
  <sheetData>
    <row r="1" spans="1:8" ht="29.25" customHeight="1">
      <c r="A1" s="14" t="str">
        <f>'[1]09結算'!A1:C1</f>
        <v>   嘉義縣大林鎮三和國民小學</v>
      </c>
      <c r="B1" s="14"/>
      <c r="C1" s="14"/>
      <c r="D1" s="13" t="s">
        <v>34</v>
      </c>
      <c r="E1" s="13"/>
      <c r="F1" s="13"/>
      <c r="G1" s="13"/>
      <c r="H1" s="13"/>
    </row>
    <row r="2" spans="1:8" ht="25.5" customHeight="1">
      <c r="A2" s="12" t="s">
        <v>35</v>
      </c>
      <c r="B2" s="12"/>
      <c r="C2" s="12"/>
      <c r="D2" s="12" t="s">
        <v>36</v>
      </c>
      <c r="E2" s="12"/>
      <c r="F2" s="12"/>
      <c r="G2" s="12" t="s">
        <v>0</v>
      </c>
      <c r="H2" s="12"/>
    </row>
    <row r="3" spans="1:8" ht="25.5" customHeight="1">
      <c r="A3" s="2" t="s">
        <v>37</v>
      </c>
      <c r="B3" s="3" t="s">
        <v>38</v>
      </c>
      <c r="C3" s="2" t="s">
        <v>39</v>
      </c>
      <c r="D3" s="2" t="s">
        <v>40</v>
      </c>
      <c r="E3" s="3" t="s">
        <v>41</v>
      </c>
      <c r="F3" s="2" t="s">
        <v>42</v>
      </c>
      <c r="G3" s="3" t="s">
        <v>41</v>
      </c>
      <c r="H3" s="2" t="s">
        <v>42</v>
      </c>
    </row>
    <row r="4" spans="1:8" ht="25.5" customHeight="1">
      <c r="A4" s="2" t="s">
        <v>48</v>
      </c>
      <c r="B4" s="4">
        <f>'[1]10分類帳'!P4</f>
        <v>650057</v>
      </c>
      <c r="C4" s="19" t="s">
        <v>43</v>
      </c>
      <c r="D4" s="2" t="s">
        <v>44</v>
      </c>
      <c r="E4" s="4">
        <f>'[1]10分類帳'!G48</f>
        <v>27081</v>
      </c>
      <c r="F4" s="5">
        <f>E4/(E13-E8)</f>
        <v>0.11584810256541882</v>
      </c>
      <c r="G4" s="4">
        <f>'[1]10分類帳'!G49</f>
        <v>40851</v>
      </c>
      <c r="H4" s="5">
        <f>G4/(G13-G8)</f>
        <v>0.10318019594917142</v>
      </c>
    </row>
    <row r="5" spans="1:8" ht="25.5" customHeight="1">
      <c r="A5" s="2" t="s">
        <v>45</v>
      </c>
      <c r="B5" s="4">
        <f>'[1]10分類帳'!F52</f>
        <v>219380</v>
      </c>
      <c r="C5" s="20"/>
      <c r="D5" s="2" t="s">
        <v>49</v>
      </c>
      <c r="E5" s="4">
        <f>'[1]10分類帳'!H48</f>
        <v>126637</v>
      </c>
      <c r="F5" s="5">
        <f>E5/(E13-E8)</f>
        <v>0.5417324384098424</v>
      </c>
      <c r="G5" s="4">
        <f>'[1]10分類帳'!H49</f>
        <v>171858</v>
      </c>
      <c r="H5" s="5">
        <f>G5/(G13-G8)</f>
        <v>0.43407363627408635</v>
      </c>
    </row>
    <row r="6" spans="1:8" ht="33" customHeight="1">
      <c r="A6" s="7" t="s">
        <v>46</v>
      </c>
      <c r="B6" s="4">
        <f>'[1]10分類帳'!G52</f>
        <v>0</v>
      </c>
      <c r="C6" s="20"/>
      <c r="D6" s="2" t="s">
        <v>50</v>
      </c>
      <c r="E6" s="4">
        <f>'[1]10分類帳'!I48</f>
        <v>8200</v>
      </c>
      <c r="F6" s="5">
        <f>E6/(E13-E8)</f>
        <v>0.03507826302708299</v>
      </c>
      <c r="G6" s="4">
        <f>'[1]10分類帳'!I49</f>
        <v>24600</v>
      </c>
      <c r="H6" s="5">
        <f>G6/(G13-G8)</f>
        <v>0.062133921332393746</v>
      </c>
    </row>
    <row r="7" spans="1:8" ht="33" customHeight="1">
      <c r="A7" s="7" t="s">
        <v>51</v>
      </c>
      <c r="B7" s="4">
        <f>'[1]10分類帳'!H52</f>
        <v>0</v>
      </c>
      <c r="C7" s="20"/>
      <c r="D7" s="2" t="s">
        <v>52</v>
      </c>
      <c r="E7" s="4">
        <f>'[1]10分類帳'!J48</f>
        <v>8740</v>
      </c>
      <c r="F7" s="5">
        <f>E7/(E13-E8)</f>
        <v>0.037388294982525036</v>
      </c>
      <c r="G7" s="4">
        <f>'[1]10分類帳'!J49</f>
        <v>24005</v>
      </c>
      <c r="H7" s="5">
        <f>G7/(G13-G8)</f>
        <v>0.060631088682280974</v>
      </c>
    </row>
    <row r="8" spans="1:8" ht="33" customHeight="1">
      <c r="A8" s="7" t="s">
        <v>53</v>
      </c>
      <c r="B8" s="4">
        <f>'[1]10分類帳'!I52</f>
        <v>0</v>
      </c>
      <c r="C8" s="20"/>
      <c r="D8" s="2" t="s">
        <v>54</v>
      </c>
      <c r="E8" s="4">
        <f>'[1]10分類帳'!K48</f>
        <v>28800</v>
      </c>
      <c r="F8" s="5"/>
      <c r="G8" s="4">
        <f>'[1]10分類帳'!K48</f>
        <v>28800</v>
      </c>
      <c r="H8" s="5"/>
    </row>
    <row r="9" spans="1:8" ht="33" customHeight="1">
      <c r="A9" s="7" t="s">
        <v>55</v>
      </c>
      <c r="B9" s="4">
        <f>'[1]10分類帳'!J52</f>
        <v>0</v>
      </c>
      <c r="C9" s="20"/>
      <c r="D9" s="2" t="s">
        <v>56</v>
      </c>
      <c r="E9" s="4">
        <f>'[1]10分類帳'!L48</f>
        <v>60455</v>
      </c>
      <c r="F9" s="5">
        <f>E9/(E13-E8)</f>
        <v>0.2586166330856466</v>
      </c>
      <c r="G9" s="4">
        <f>'[1]10分類帳'!L49</f>
        <v>103055</v>
      </c>
      <c r="H9" s="5">
        <f>G9/(G13-G8)</f>
        <v>0.2602931407686926</v>
      </c>
    </row>
    <row r="10" spans="1:8" ht="26.25" customHeight="1">
      <c r="A10" s="2" t="s">
        <v>57</v>
      </c>
      <c r="B10" s="4">
        <f>'[1]10分類帳'!K52</f>
        <v>0</v>
      </c>
      <c r="C10" s="20"/>
      <c r="D10" s="2" t="s">
        <v>58</v>
      </c>
      <c r="E10" s="4">
        <f>'[1]10分類帳'!M48</f>
        <v>1250</v>
      </c>
      <c r="F10" s="5">
        <f>E10/(E13-E8)</f>
        <v>0.005347296193152894</v>
      </c>
      <c r="G10" s="4">
        <f>'[1]10分類帳'!M49</f>
        <v>25390</v>
      </c>
      <c r="H10" s="5">
        <f>G10/(G13-G8)</f>
        <v>0.06412927896867794</v>
      </c>
    </row>
    <row r="11" spans="1:8" ht="26.25" customHeight="1">
      <c r="A11" s="8"/>
      <c r="B11" s="4"/>
      <c r="C11" s="20"/>
      <c r="D11" s="2" t="s">
        <v>59</v>
      </c>
      <c r="E11" s="4">
        <f>'[1]10分類帳'!N48</f>
        <v>1400</v>
      </c>
      <c r="F11" s="5">
        <f>E11/(E13-E8)</f>
        <v>0.005988971736331242</v>
      </c>
      <c r="G11" s="4">
        <f>'[1]10分類帳'!N49</f>
        <v>6160</v>
      </c>
      <c r="H11" s="5">
        <f>G11/(G13-G8)</f>
        <v>0.015558738024696971</v>
      </c>
    </row>
    <row r="12" spans="1:8" ht="26.25" customHeight="1">
      <c r="A12" s="2"/>
      <c r="B12" s="4"/>
      <c r="C12" s="17" t="s">
        <v>47</v>
      </c>
      <c r="D12" s="8"/>
      <c r="E12" s="4"/>
      <c r="F12" s="5"/>
      <c r="G12" s="4"/>
      <c r="H12" s="5"/>
    </row>
    <row r="13" spans="1:8" ht="25.5" customHeight="1">
      <c r="A13" s="2"/>
      <c r="B13" s="4"/>
      <c r="C13" s="17"/>
      <c r="D13" s="2" t="s">
        <v>60</v>
      </c>
      <c r="E13" s="4">
        <f>SUM(E4:E12)</f>
        <v>262563</v>
      </c>
      <c r="F13" s="5">
        <f>(E13-E8)/(E13-E8)</f>
        <v>1</v>
      </c>
      <c r="G13" s="4">
        <f>SUM(G4:G12)</f>
        <v>424719</v>
      </c>
      <c r="H13" s="5">
        <f>(G13-G8)/(G13-G8)</f>
        <v>1</v>
      </c>
    </row>
    <row r="14" spans="1:8" ht="38.25" customHeight="1">
      <c r="A14" s="2" t="s">
        <v>61</v>
      </c>
      <c r="B14" s="4">
        <f>SUM(B5:B12)</f>
        <v>219380</v>
      </c>
      <c r="C14" s="17"/>
      <c r="D14" s="2" t="s">
        <v>62</v>
      </c>
      <c r="E14" s="4">
        <f>'[1]10分類帳'!P49</f>
        <v>606874</v>
      </c>
      <c r="F14" s="5"/>
      <c r="G14" s="4">
        <f>E14</f>
        <v>606874</v>
      </c>
      <c r="H14" s="5"/>
    </row>
    <row r="15" spans="1:8" ht="38.25" customHeight="1">
      <c r="A15" s="2" t="s">
        <v>63</v>
      </c>
      <c r="B15" s="4">
        <f>B14+B4</f>
        <v>869437</v>
      </c>
      <c r="C15" s="18"/>
      <c r="D15" s="2" t="s">
        <v>63</v>
      </c>
      <c r="E15" s="4">
        <f>E13+E14</f>
        <v>869437</v>
      </c>
      <c r="F15" s="9">
        <f>SUM(F4:F11)</f>
        <v>1</v>
      </c>
      <c r="G15" s="4">
        <f>G13+G14</f>
        <v>1031593</v>
      </c>
      <c r="H15" s="9">
        <f>SUM(H4:H11)</f>
        <v>0.9999999999999999</v>
      </c>
    </row>
    <row r="16" spans="1:8" ht="68.25" customHeight="1">
      <c r="A16" s="2" t="s">
        <v>64</v>
      </c>
      <c r="B16" s="15" t="s">
        <v>65</v>
      </c>
      <c r="C16" s="21"/>
      <c r="D16" s="21"/>
      <c r="E16" s="21"/>
      <c r="F16" s="21"/>
      <c r="G16" s="21"/>
      <c r="H16" s="21"/>
    </row>
    <row r="17" spans="1:8" ht="27" customHeight="1">
      <c r="A17" s="16" t="s">
        <v>66</v>
      </c>
      <c r="B17" s="16"/>
      <c r="C17" s="16"/>
      <c r="D17" s="16"/>
      <c r="E17" s="16"/>
      <c r="F17" s="16"/>
      <c r="G17" s="16"/>
      <c r="H17" s="16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N16" sqref="N16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4" customHeight="1">
      <c r="A1" s="14" t="str">
        <f>'[1]10結算'!A1:C1</f>
        <v>   嘉義縣大林鎮三和國民小學</v>
      </c>
      <c r="B1" s="14"/>
      <c r="C1" s="14"/>
      <c r="D1" s="13" t="s">
        <v>67</v>
      </c>
      <c r="E1" s="13"/>
      <c r="F1" s="13"/>
      <c r="G1" s="13"/>
      <c r="H1" s="13"/>
    </row>
    <row r="2" spans="1:8" ht="25.5" customHeight="1">
      <c r="A2" s="12" t="s">
        <v>68</v>
      </c>
      <c r="B2" s="12"/>
      <c r="C2" s="12"/>
      <c r="D2" s="12" t="s">
        <v>69</v>
      </c>
      <c r="E2" s="12"/>
      <c r="F2" s="12"/>
      <c r="G2" s="12" t="s">
        <v>0</v>
      </c>
      <c r="H2" s="12"/>
    </row>
    <row r="3" spans="1:8" ht="25.5" customHeight="1">
      <c r="A3" s="2" t="s">
        <v>70</v>
      </c>
      <c r="B3" s="3" t="s">
        <v>71</v>
      </c>
      <c r="C3" s="2" t="s">
        <v>72</v>
      </c>
      <c r="D3" s="2" t="s">
        <v>73</v>
      </c>
      <c r="E3" s="3" t="s">
        <v>74</v>
      </c>
      <c r="F3" s="2" t="s">
        <v>75</v>
      </c>
      <c r="G3" s="3" t="s">
        <v>74</v>
      </c>
      <c r="H3" s="2" t="s">
        <v>75</v>
      </c>
    </row>
    <row r="4" spans="1:8" ht="25.5" customHeight="1">
      <c r="A4" s="2" t="s">
        <v>76</v>
      </c>
      <c r="B4" s="4">
        <f>'[1]11分類帳'!P4</f>
        <v>606874</v>
      </c>
      <c r="C4" s="19" t="s">
        <v>77</v>
      </c>
      <c r="D4" s="2" t="s">
        <v>78</v>
      </c>
      <c r="E4" s="4">
        <f>'[1]11分類帳'!G48</f>
        <v>13770</v>
      </c>
      <c r="F4" s="5">
        <f>E4/(E13-E8)</f>
        <v>0.053205876216161914</v>
      </c>
      <c r="G4" s="4">
        <f>'[1]11分類帳'!G49</f>
        <v>54621</v>
      </c>
      <c r="H4" s="5">
        <f>G4/(G13-G8)</f>
        <v>0.08342586582152813</v>
      </c>
    </row>
    <row r="5" spans="1:8" ht="25.5" customHeight="1">
      <c r="A5" s="2" t="s">
        <v>79</v>
      </c>
      <c r="B5" s="4">
        <f>'[1]11分類帳'!F52</f>
        <v>219930</v>
      </c>
      <c r="C5" s="20"/>
      <c r="D5" s="2" t="s">
        <v>80</v>
      </c>
      <c r="E5" s="4">
        <f>'[1]11分類帳'!H48</f>
        <v>220391</v>
      </c>
      <c r="F5" s="5">
        <f>E5/(E13-E8)</f>
        <v>0.8515683562204894</v>
      </c>
      <c r="G5" s="4">
        <f>'[1]11分類帳'!H49</f>
        <v>392249</v>
      </c>
      <c r="H5" s="5">
        <f>G5/(G13-G8)</f>
        <v>0.599104967734545</v>
      </c>
    </row>
    <row r="6" spans="1:8" ht="32.25" customHeight="1">
      <c r="A6" s="7" t="s">
        <v>81</v>
      </c>
      <c r="B6" s="4">
        <f>'[1]11分類帳'!G53</f>
        <v>0</v>
      </c>
      <c r="C6" s="20"/>
      <c r="D6" s="2" t="s">
        <v>82</v>
      </c>
      <c r="E6" s="4">
        <f>'[1]11分類帳'!I48</f>
        <v>8000</v>
      </c>
      <c r="F6" s="5">
        <f>E6/(E13-E8)</f>
        <v>0.030911184439309753</v>
      </c>
      <c r="G6" s="4">
        <f>'[1]11分類帳'!I49</f>
        <v>32600</v>
      </c>
      <c r="H6" s="5">
        <f>G6/(G13-G8)</f>
        <v>0.04979189736148765</v>
      </c>
    </row>
    <row r="7" spans="1:8" ht="33" customHeight="1">
      <c r="A7" s="7" t="s">
        <v>83</v>
      </c>
      <c r="B7" s="4">
        <f>'[1]11分類帳'!H52</f>
        <v>116846</v>
      </c>
      <c r="C7" s="20"/>
      <c r="D7" s="2" t="s">
        <v>84</v>
      </c>
      <c r="E7" s="4">
        <f>'[1]11分類帳'!J48</f>
        <v>11145</v>
      </c>
      <c r="F7" s="5">
        <f>E7/(E13-E8)</f>
        <v>0.0430631438220134</v>
      </c>
      <c r="G7" s="4">
        <f>'[1]11分類帳'!J49</f>
        <v>35150</v>
      </c>
      <c r="H7" s="5">
        <f>G7/(G13-G8)</f>
        <v>0.053686662339150024</v>
      </c>
    </row>
    <row r="8" spans="1:8" ht="33" customHeight="1">
      <c r="A8" s="7" t="s">
        <v>85</v>
      </c>
      <c r="B8" s="4">
        <f>'[1]11分類帳'!I52</f>
        <v>131154</v>
      </c>
      <c r="C8" s="20"/>
      <c r="D8" s="2" t="s">
        <v>86</v>
      </c>
      <c r="E8" s="4">
        <f>'[1]11分類帳'!K48</f>
        <v>31680</v>
      </c>
      <c r="F8" s="5"/>
      <c r="G8" s="4">
        <f>'[1]11分類帳'!K49</f>
        <v>95040</v>
      </c>
      <c r="H8" s="5"/>
    </row>
    <row r="9" spans="1:8" ht="33" customHeight="1">
      <c r="A9" s="7" t="s">
        <v>87</v>
      </c>
      <c r="B9" s="4">
        <f>'[1]11分類帳'!J52</f>
        <v>0</v>
      </c>
      <c r="C9" s="20"/>
      <c r="D9" s="2" t="s">
        <v>88</v>
      </c>
      <c r="E9" s="4">
        <f>'[1]11分類帳'!L48</f>
        <v>1590</v>
      </c>
      <c r="F9" s="5">
        <f>E9/(E13-E8)</f>
        <v>0.006143597907312813</v>
      </c>
      <c r="G9" s="4">
        <f>'[1]11分類帳'!L49</f>
        <v>104645</v>
      </c>
      <c r="H9" s="5">
        <f>G9/(G13-G8)</f>
        <v>0.15983046317156058</v>
      </c>
    </row>
    <row r="10" spans="1:8" ht="26.25" customHeight="1">
      <c r="A10" s="2" t="s">
        <v>89</v>
      </c>
      <c r="B10" s="4">
        <f>'[1]11分類帳'!K52</f>
        <v>1800</v>
      </c>
      <c r="C10" s="20"/>
      <c r="D10" s="2" t="s">
        <v>90</v>
      </c>
      <c r="E10" s="4">
        <f>'[1]11分類帳'!M48</f>
        <v>0</v>
      </c>
      <c r="F10" s="5">
        <f>E10/(E13-E8)</f>
        <v>0</v>
      </c>
      <c r="G10" s="4">
        <f>'[1]11分類帳'!M49</f>
        <v>25390</v>
      </c>
      <c r="H10" s="5">
        <f>G10/(G13-G8)</f>
        <v>0.038779640306999125</v>
      </c>
    </row>
    <row r="11" spans="1:8" ht="25.5" customHeight="1">
      <c r="A11" s="8"/>
      <c r="B11" s="4"/>
      <c r="C11" s="20"/>
      <c r="D11" s="2" t="s">
        <v>91</v>
      </c>
      <c r="E11" s="4">
        <f>'[1]11分類帳'!N48</f>
        <v>3910</v>
      </c>
      <c r="F11" s="5">
        <f>E11/(E13-E8)</f>
        <v>0.015107841394712641</v>
      </c>
      <c r="G11" s="4">
        <f>'[1]11分類帳'!N49</f>
        <v>10070</v>
      </c>
      <c r="H11" s="5">
        <f>G11/(G13-G8)</f>
        <v>0.015380503264729466</v>
      </c>
    </row>
    <row r="12" spans="1:8" ht="26.25" customHeight="1">
      <c r="A12" s="2"/>
      <c r="B12" s="4"/>
      <c r="C12" s="17" t="s">
        <v>92</v>
      </c>
      <c r="D12" s="8"/>
      <c r="E12" s="4"/>
      <c r="F12" s="5"/>
      <c r="G12" s="4"/>
      <c r="H12" s="5"/>
    </row>
    <row r="13" spans="1:8" ht="26.25" customHeight="1">
      <c r="A13" s="2"/>
      <c r="B13" s="4"/>
      <c r="C13" s="17"/>
      <c r="D13" s="2" t="s">
        <v>93</v>
      </c>
      <c r="E13" s="4">
        <f>SUM(E4:E12)</f>
        <v>290486</v>
      </c>
      <c r="F13" s="5">
        <f>(E13-E8)/(E13-E8)</f>
        <v>1</v>
      </c>
      <c r="G13" s="4">
        <f>SUM(G4:G12)</f>
        <v>749765</v>
      </c>
      <c r="H13" s="5">
        <f>(G13-G8)/(G13-G8)</f>
        <v>1</v>
      </c>
    </row>
    <row r="14" spans="1:8" ht="33" customHeight="1">
      <c r="A14" s="2" t="s">
        <v>94</v>
      </c>
      <c r="B14" s="4">
        <f>SUM(B5:B12)</f>
        <v>469730</v>
      </c>
      <c r="C14" s="17"/>
      <c r="D14" s="2" t="s">
        <v>95</v>
      </c>
      <c r="E14" s="4">
        <f>'[1]11分類帳'!P49</f>
        <v>786118</v>
      </c>
      <c r="F14" s="5"/>
      <c r="G14" s="4">
        <f>E14</f>
        <v>786118</v>
      </c>
      <c r="H14" s="5"/>
    </row>
    <row r="15" spans="1:8" ht="33" customHeight="1">
      <c r="A15" s="2" t="s">
        <v>96</v>
      </c>
      <c r="B15" s="4">
        <f>B14+B4</f>
        <v>1076604</v>
      </c>
      <c r="C15" s="18"/>
      <c r="D15" s="2" t="s">
        <v>96</v>
      </c>
      <c r="E15" s="4">
        <f>E13+E14</f>
        <v>1076604</v>
      </c>
      <c r="F15" s="9">
        <f>SUM(F4:F11)</f>
        <v>0.9999999999999999</v>
      </c>
      <c r="G15" s="4">
        <f>G13+G14</f>
        <v>1535883</v>
      </c>
      <c r="H15" s="9">
        <f>SUM(H4:H11)</f>
        <v>1</v>
      </c>
    </row>
    <row r="16" spans="1:8" ht="75" customHeight="1">
      <c r="A16" s="2" t="s">
        <v>97</v>
      </c>
      <c r="B16" s="15" t="s">
        <v>98</v>
      </c>
      <c r="C16" s="15"/>
      <c r="D16" s="15"/>
      <c r="E16" s="15"/>
      <c r="F16" s="15"/>
      <c r="G16" s="15"/>
      <c r="H16" s="15"/>
    </row>
    <row r="17" spans="1:8" ht="27" customHeight="1">
      <c r="A17" s="16" t="s">
        <v>99</v>
      </c>
      <c r="B17" s="16"/>
      <c r="C17" s="16"/>
      <c r="D17" s="16"/>
      <c r="E17" s="16"/>
      <c r="F17" s="16"/>
      <c r="G17" s="16"/>
      <c r="H17" s="1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M13" sqref="M13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4" t="str">
        <f>'[1]11結算'!A1:C1</f>
        <v>   嘉義縣大林鎮三和國民小學</v>
      </c>
      <c r="B1" s="14"/>
      <c r="C1" s="14"/>
      <c r="D1" s="13" t="s">
        <v>100</v>
      </c>
      <c r="E1" s="13"/>
      <c r="F1" s="13"/>
      <c r="G1" s="13"/>
      <c r="H1" s="13"/>
    </row>
    <row r="2" spans="1:8" ht="25.5" customHeight="1">
      <c r="A2" s="12" t="s">
        <v>35</v>
      </c>
      <c r="B2" s="12"/>
      <c r="C2" s="12"/>
      <c r="D2" s="12" t="s">
        <v>36</v>
      </c>
      <c r="E2" s="12"/>
      <c r="F2" s="12"/>
      <c r="G2" s="12" t="s">
        <v>0</v>
      </c>
      <c r="H2" s="12"/>
    </row>
    <row r="3" spans="1:8" ht="25.5" customHeight="1">
      <c r="A3" s="2" t="s">
        <v>37</v>
      </c>
      <c r="B3" s="3" t="s">
        <v>38</v>
      </c>
      <c r="C3" s="2" t="s">
        <v>39</v>
      </c>
      <c r="D3" s="2" t="s">
        <v>40</v>
      </c>
      <c r="E3" s="3" t="s">
        <v>41</v>
      </c>
      <c r="F3" s="2" t="s">
        <v>42</v>
      </c>
      <c r="G3" s="3" t="s">
        <v>41</v>
      </c>
      <c r="H3" s="2" t="s">
        <v>42</v>
      </c>
    </row>
    <row r="4" spans="1:8" ht="25.5" customHeight="1">
      <c r="A4" s="2" t="s">
        <v>48</v>
      </c>
      <c r="B4" s="4">
        <f>'[1]12分類帳'!P4</f>
        <v>786118</v>
      </c>
      <c r="C4" s="19" t="s">
        <v>101</v>
      </c>
      <c r="D4" s="2" t="s">
        <v>44</v>
      </c>
      <c r="E4" s="4">
        <f>'[1]12分類帳'!G48</f>
        <v>0</v>
      </c>
      <c r="F4" s="5">
        <f>E4/(E13-E8)</f>
        <v>0</v>
      </c>
      <c r="G4" s="4">
        <f>'[1]12分類帳'!G49</f>
        <v>54621</v>
      </c>
      <c r="H4" s="5">
        <f>G4/(G13-G8)</f>
        <v>0.05852201928341303</v>
      </c>
    </row>
    <row r="5" spans="1:8" ht="25.5" customHeight="1">
      <c r="A5" s="2" t="s">
        <v>45</v>
      </c>
      <c r="B5" s="4">
        <f>'[1]12分類帳'!F52</f>
        <v>213880</v>
      </c>
      <c r="C5" s="20"/>
      <c r="D5" s="2" t="s">
        <v>102</v>
      </c>
      <c r="E5" s="4">
        <f>'[1]12分類帳'!H48</f>
        <v>193371</v>
      </c>
      <c r="F5" s="5">
        <f>E5/(E13-E8)</f>
        <v>0.6940412610905332</v>
      </c>
      <c r="G5" s="4">
        <f>'[1]12分類帳'!H49</f>
        <v>585620</v>
      </c>
      <c r="H5" s="5">
        <f>G5/(G13-G8)</f>
        <v>0.627444845988765</v>
      </c>
    </row>
    <row r="6" spans="1:8" ht="29.25" customHeight="1">
      <c r="A6" s="6" t="s">
        <v>46</v>
      </c>
      <c r="B6" s="4">
        <f>'[1]12分類帳'!G52</f>
        <v>0</v>
      </c>
      <c r="C6" s="20"/>
      <c r="D6" s="2" t="s">
        <v>50</v>
      </c>
      <c r="E6" s="4">
        <f>'[1]12分類帳'!I48</f>
        <v>7700</v>
      </c>
      <c r="F6" s="5">
        <f>E6/(E13-E8)</f>
        <v>0.027636603784420132</v>
      </c>
      <c r="G6" s="4">
        <f>'[1]12分類帳'!I49</f>
        <v>40300</v>
      </c>
      <c r="H6" s="5">
        <f>G6/(G13-G8)</f>
        <v>0.04317821675036241</v>
      </c>
    </row>
    <row r="7" spans="1:8" ht="32.25" customHeight="1">
      <c r="A7" s="7" t="s">
        <v>51</v>
      </c>
      <c r="B7" s="4">
        <f>'[1]12分類帳'!H52</f>
        <v>0</v>
      </c>
      <c r="C7" s="20"/>
      <c r="D7" s="2" t="s">
        <v>52</v>
      </c>
      <c r="E7" s="4">
        <f>'[1]12分類帳'!J48</f>
        <v>10380</v>
      </c>
      <c r="F7" s="5">
        <f>E7/(E13-E8)</f>
        <v>0.0372555775691274</v>
      </c>
      <c r="G7" s="4">
        <f>'[1]12分類帳'!J49</f>
        <v>45530</v>
      </c>
      <c r="H7" s="5">
        <f>G7/(G13-G8)</f>
        <v>0.048781742149975195</v>
      </c>
    </row>
    <row r="8" spans="1:8" ht="32.25" customHeight="1">
      <c r="A8" s="7" t="s">
        <v>53</v>
      </c>
      <c r="B8" s="4">
        <f>'[1]12分類帳'!I52</f>
        <v>0</v>
      </c>
      <c r="C8" s="20"/>
      <c r="D8" s="2" t="s">
        <v>54</v>
      </c>
      <c r="E8" s="4">
        <f>'[1]12分類帳'!K48</f>
        <v>31680</v>
      </c>
      <c r="F8" s="5"/>
      <c r="G8" s="4">
        <f>'[1]12分類帳'!K49</f>
        <v>126720</v>
      </c>
      <c r="H8" s="5"/>
    </row>
    <row r="9" spans="1:8" ht="36" customHeight="1">
      <c r="A9" s="8" t="s">
        <v>55</v>
      </c>
      <c r="B9" s="4">
        <f>'[1]12分類帳'!J52</f>
        <v>0</v>
      </c>
      <c r="C9" s="20"/>
      <c r="D9" s="2" t="s">
        <v>56</v>
      </c>
      <c r="E9" s="4">
        <f>'[1]12分類帳'!L48</f>
        <v>65389</v>
      </c>
      <c r="F9" s="5">
        <f>E9/(E13-E8)</f>
        <v>0.23469219283888937</v>
      </c>
      <c r="G9" s="4">
        <f>'[1]12分類帳'!L49</f>
        <v>170034</v>
      </c>
      <c r="H9" s="5">
        <f>G9/(G13-G8)</f>
        <v>0.18217778925387398</v>
      </c>
    </row>
    <row r="10" spans="1:8" ht="27" customHeight="1">
      <c r="A10" s="2" t="s">
        <v>57</v>
      </c>
      <c r="B10" s="4">
        <f>'[1]12分類帳'!K52</f>
        <v>314</v>
      </c>
      <c r="C10" s="20"/>
      <c r="D10" s="2" t="s">
        <v>58</v>
      </c>
      <c r="E10" s="4">
        <f>'[1]12分類帳'!M48</f>
        <v>0</v>
      </c>
      <c r="F10" s="5">
        <f>E10/(E13-E8)</f>
        <v>0</v>
      </c>
      <c r="G10" s="4">
        <f>'[1]12分類帳'!M49</f>
        <v>25390</v>
      </c>
      <c r="H10" s="5">
        <f>G10/(G13-G8)</f>
        <v>0.027203347972498796</v>
      </c>
    </row>
    <row r="11" spans="1:8" ht="27" customHeight="1">
      <c r="A11" s="8"/>
      <c r="B11" s="4"/>
      <c r="C11" s="20"/>
      <c r="D11" s="2" t="s">
        <v>59</v>
      </c>
      <c r="E11" s="4">
        <f>'[1]12分類帳'!N48</f>
        <v>1776</v>
      </c>
      <c r="F11" s="5">
        <f>E11/(E13-E8)</f>
        <v>0.006374364717029891</v>
      </c>
      <c r="G11" s="4">
        <f>'[1]12分類帳'!N49</f>
        <v>11846</v>
      </c>
      <c r="H11" s="5">
        <f>G11/(G13-G8)</f>
        <v>0.012692038601111491</v>
      </c>
    </row>
    <row r="12" spans="1:8" ht="21" customHeight="1">
      <c r="A12" s="2"/>
      <c r="B12" s="4"/>
      <c r="C12" s="17" t="s">
        <v>103</v>
      </c>
      <c r="D12" s="8"/>
      <c r="E12" s="4"/>
      <c r="F12" s="5"/>
      <c r="G12" s="4"/>
      <c r="H12" s="5"/>
    </row>
    <row r="13" spans="1:8" ht="33" customHeight="1">
      <c r="A13" s="2"/>
      <c r="B13" s="4"/>
      <c r="C13" s="17"/>
      <c r="D13" s="2" t="s">
        <v>60</v>
      </c>
      <c r="E13" s="4">
        <f>SUM(E4:E12)</f>
        <v>310296</v>
      </c>
      <c r="F13" s="5">
        <f>(E13-E8)/(E13-E8)</f>
        <v>1</v>
      </c>
      <c r="G13" s="4">
        <f>SUM(G4:G12)</f>
        <v>1060061</v>
      </c>
      <c r="H13" s="5">
        <f>(G13-G8)/(G13-G8)</f>
        <v>1</v>
      </c>
    </row>
    <row r="14" spans="1:8" ht="34.5" customHeight="1">
      <c r="A14" s="2" t="s">
        <v>61</v>
      </c>
      <c r="B14" s="4">
        <f>SUM(B5:B12)</f>
        <v>214194</v>
      </c>
      <c r="C14" s="17"/>
      <c r="D14" s="2" t="s">
        <v>62</v>
      </c>
      <c r="E14" s="4">
        <f>'[1]12分類帳'!P49</f>
        <v>690016</v>
      </c>
      <c r="F14" s="5"/>
      <c r="G14" s="4">
        <f>E14</f>
        <v>690016</v>
      </c>
      <c r="H14" s="5"/>
    </row>
    <row r="15" spans="1:8" ht="39.75" customHeight="1">
      <c r="A15" s="2" t="s">
        <v>63</v>
      </c>
      <c r="B15" s="4">
        <f>B14+B4</f>
        <v>1000312</v>
      </c>
      <c r="C15" s="18"/>
      <c r="D15" s="2" t="s">
        <v>63</v>
      </c>
      <c r="E15" s="4">
        <f>E13+E14</f>
        <v>1000312</v>
      </c>
      <c r="F15" s="9">
        <f>SUM(F4:F11)</f>
        <v>1</v>
      </c>
      <c r="G15" s="4">
        <f>G13+G14</f>
        <v>1750077</v>
      </c>
      <c r="H15" s="9">
        <f>SUM(H4:H11)</f>
        <v>0.9999999999999999</v>
      </c>
    </row>
    <row r="16" spans="1:8" ht="66.75" customHeight="1">
      <c r="A16" s="2" t="s">
        <v>64</v>
      </c>
      <c r="B16" s="15" t="s">
        <v>65</v>
      </c>
      <c r="C16" s="15"/>
      <c r="D16" s="15"/>
      <c r="E16" s="15"/>
      <c r="F16" s="15"/>
      <c r="G16" s="15"/>
      <c r="H16" s="15"/>
    </row>
    <row r="17" spans="1:8" ht="27" customHeight="1">
      <c r="A17" s="16" t="s">
        <v>66</v>
      </c>
      <c r="B17" s="16"/>
      <c r="C17" s="16"/>
      <c r="D17" s="16"/>
      <c r="E17" s="16"/>
      <c r="F17" s="16"/>
      <c r="G17" s="16"/>
      <c r="H17" s="1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J9" sqref="J9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4" t="str">
        <f>'[1]12結算'!A1:C1</f>
        <v>   嘉義縣大林鎮三和國民小學</v>
      </c>
      <c r="B1" s="14"/>
      <c r="C1" s="14"/>
      <c r="D1" s="13" t="s">
        <v>104</v>
      </c>
      <c r="E1" s="13"/>
      <c r="F1" s="13"/>
      <c r="G1" s="13"/>
      <c r="H1" s="13"/>
    </row>
    <row r="2" spans="1:8" ht="25.5" customHeight="1">
      <c r="A2" s="12" t="s">
        <v>105</v>
      </c>
      <c r="B2" s="12"/>
      <c r="C2" s="12"/>
      <c r="D2" s="12" t="s">
        <v>106</v>
      </c>
      <c r="E2" s="12"/>
      <c r="F2" s="12"/>
      <c r="G2" s="12" t="s">
        <v>0</v>
      </c>
      <c r="H2" s="12"/>
    </row>
    <row r="3" spans="1:8" ht="25.5" customHeight="1">
      <c r="A3" s="2" t="s">
        <v>107</v>
      </c>
      <c r="B3" s="3" t="s">
        <v>108</v>
      </c>
      <c r="C3" s="2" t="s">
        <v>109</v>
      </c>
      <c r="D3" s="2" t="s">
        <v>110</v>
      </c>
      <c r="E3" s="3" t="s">
        <v>111</v>
      </c>
      <c r="F3" s="2" t="s">
        <v>112</v>
      </c>
      <c r="G3" s="3" t="s">
        <v>111</v>
      </c>
      <c r="H3" s="2" t="s">
        <v>112</v>
      </c>
    </row>
    <row r="4" spans="1:8" ht="25.5" customHeight="1">
      <c r="A4" s="2" t="s">
        <v>113</v>
      </c>
      <c r="B4" s="4">
        <f>'[1]01分類帳'!P4</f>
        <v>690016</v>
      </c>
      <c r="C4" s="19" t="s">
        <v>114</v>
      </c>
      <c r="D4" s="2" t="s">
        <v>115</v>
      </c>
      <c r="E4" s="4">
        <f>'[1]01分類帳'!G48</f>
        <v>0</v>
      </c>
      <c r="F4" s="5">
        <f>E4/(E13-E8)</f>
        <v>0</v>
      </c>
      <c r="G4" s="4">
        <f>'[1]01分類帳'!G49</f>
        <v>54621</v>
      </c>
      <c r="H4" s="5">
        <f>G4/(G13-G8)</f>
        <v>0.04832194459090764</v>
      </c>
    </row>
    <row r="5" spans="1:8" ht="25.5" customHeight="1">
      <c r="A5" s="2" t="s">
        <v>116</v>
      </c>
      <c r="B5" s="4">
        <f>'[1]01分類帳'!F52</f>
        <v>221840</v>
      </c>
      <c r="C5" s="20"/>
      <c r="D5" s="2" t="s">
        <v>117</v>
      </c>
      <c r="E5" s="4">
        <f>'[1]01分類帳'!H48</f>
        <v>182782</v>
      </c>
      <c r="F5" s="5">
        <f>E5/(E13-E8)</f>
        <v>0.9277567697891024</v>
      </c>
      <c r="G5" s="4">
        <f>'[1]01分類帳'!H49</f>
        <v>768402</v>
      </c>
      <c r="H5" s="5">
        <f>G5/(G13-G8)</f>
        <v>0.6797876067362848</v>
      </c>
    </row>
    <row r="6" spans="1:8" ht="29.25" customHeight="1">
      <c r="A6" s="6" t="s">
        <v>118</v>
      </c>
      <c r="B6" s="4">
        <v>0</v>
      </c>
      <c r="C6" s="20"/>
      <c r="D6" s="2" t="s">
        <v>119</v>
      </c>
      <c r="E6" s="4">
        <f>'[1]01分類帳'!I48</f>
        <v>7600</v>
      </c>
      <c r="F6" s="5">
        <f>E6/(E13-E8)</f>
        <v>0.03857574296373373</v>
      </c>
      <c r="G6" s="4">
        <f>'[1]01分類帳'!I49</f>
        <v>47900</v>
      </c>
      <c r="H6" s="5">
        <f>G6/(G13-G8)</f>
        <v>0.04237603020641285</v>
      </c>
    </row>
    <row r="7" spans="1:8" ht="30" customHeight="1">
      <c r="A7" s="7" t="s">
        <v>120</v>
      </c>
      <c r="B7" s="4">
        <f>'[1]01分類帳'!G52</f>
        <v>0</v>
      </c>
      <c r="C7" s="20"/>
      <c r="D7" s="2" t="s">
        <v>121</v>
      </c>
      <c r="E7" s="4">
        <f>'[1]01分類帳'!J48</f>
        <v>3870</v>
      </c>
      <c r="F7" s="5">
        <f>E7/(E13-E8)</f>
        <v>0.019643174377585462</v>
      </c>
      <c r="G7" s="4">
        <f>'[1]01分類帳'!J49</f>
        <v>49400</v>
      </c>
      <c r="H7" s="5">
        <f>G7/(G13-G8)</f>
        <v>0.04370304576611262</v>
      </c>
    </row>
    <row r="8" spans="1:8" ht="29.25" customHeight="1">
      <c r="A8" s="7" t="s">
        <v>122</v>
      </c>
      <c r="B8" s="4">
        <f>'[1]01分類帳'!H52</f>
        <v>0</v>
      </c>
      <c r="C8" s="20"/>
      <c r="D8" s="2" t="s">
        <v>123</v>
      </c>
      <c r="E8" s="4">
        <f>'[1]01分類帳'!K48</f>
        <v>38720</v>
      </c>
      <c r="F8" s="5"/>
      <c r="G8" s="4">
        <f>'[1]01分類帳'!K49</f>
        <v>165440</v>
      </c>
      <c r="H8" s="5"/>
    </row>
    <row r="9" spans="1:8" ht="33" customHeight="1">
      <c r="A9" s="8" t="s">
        <v>124</v>
      </c>
      <c r="B9" s="4">
        <f>'[1]01分類帳'!I52</f>
        <v>0</v>
      </c>
      <c r="C9" s="20"/>
      <c r="D9" s="2" t="s">
        <v>125</v>
      </c>
      <c r="E9" s="4">
        <f>'[1]01分類帳'!L48</f>
        <v>1363</v>
      </c>
      <c r="F9" s="5">
        <f>E9/(E13-E8)</f>
        <v>0.006918254955206456</v>
      </c>
      <c r="G9" s="4">
        <f>'[1]01分類帳'!L49</f>
        <v>171397</v>
      </c>
      <c r="H9" s="5">
        <f>G9/(G13-G8)</f>
        <v>0.151630990590575</v>
      </c>
    </row>
    <row r="10" spans="1:8" ht="27.75" customHeight="1">
      <c r="A10" s="2" t="s">
        <v>126</v>
      </c>
      <c r="B10" s="4">
        <f>'[1]01分類帳'!M52</f>
        <v>600</v>
      </c>
      <c r="C10" s="20"/>
      <c r="D10" s="2" t="s">
        <v>127</v>
      </c>
      <c r="E10" s="4">
        <f>'[1]01分類帳'!M48</f>
        <v>0</v>
      </c>
      <c r="F10" s="5">
        <f>E10/(E13-E8)</f>
        <v>0</v>
      </c>
      <c r="G10" s="4">
        <f>'[1]01分類帳'!M49</f>
        <v>25390</v>
      </c>
      <c r="H10" s="5">
        <f>G10/(G13-G8)</f>
        <v>0.022461950040518208</v>
      </c>
    </row>
    <row r="11" spans="1:8" ht="24" customHeight="1">
      <c r="A11" s="8"/>
      <c r="B11" s="4"/>
      <c r="C11" s="20"/>
      <c r="D11" s="2" t="s">
        <v>128</v>
      </c>
      <c r="E11" s="4">
        <f>'[1]01分類帳'!N48</f>
        <v>1400</v>
      </c>
      <c r="F11" s="5">
        <f>E11/(E13-E8)</f>
        <v>0.007106057914372002</v>
      </c>
      <c r="G11" s="4">
        <f>'[1]01分類帳'!N49</f>
        <v>13246</v>
      </c>
      <c r="H11" s="5">
        <f>G11/(G13-G8)</f>
        <v>0.011718432069188822</v>
      </c>
    </row>
    <row r="12" spans="1:8" ht="22.5" customHeight="1">
      <c r="A12" s="2"/>
      <c r="B12" s="4"/>
      <c r="C12" s="17" t="s">
        <v>129</v>
      </c>
      <c r="D12" s="8"/>
      <c r="E12" s="4"/>
      <c r="F12" s="5"/>
      <c r="G12" s="4"/>
      <c r="H12" s="5"/>
    </row>
    <row r="13" spans="1:8" ht="30.75" customHeight="1">
      <c r="A13" s="2"/>
      <c r="B13" s="4"/>
      <c r="C13" s="17"/>
      <c r="D13" s="2" t="s">
        <v>130</v>
      </c>
      <c r="E13" s="4">
        <f>SUM(E4:E12)</f>
        <v>235735</v>
      </c>
      <c r="F13" s="5">
        <f>(E13-E8)/(E13-E8)</f>
        <v>1</v>
      </c>
      <c r="G13" s="4">
        <f>SUM(G4:G12)</f>
        <v>1295796</v>
      </c>
      <c r="H13" s="5">
        <f>(G13-G8)/(G13-G8)</f>
        <v>1</v>
      </c>
    </row>
    <row r="14" spans="1:8" ht="35.25" customHeight="1">
      <c r="A14" s="2" t="s">
        <v>131</v>
      </c>
      <c r="B14" s="4">
        <f>SUM(B5:B12)</f>
        <v>222440</v>
      </c>
      <c r="C14" s="17"/>
      <c r="D14" s="2" t="s">
        <v>132</v>
      </c>
      <c r="E14" s="4">
        <f>'[1]01分類帳'!P49</f>
        <v>676721</v>
      </c>
      <c r="F14" s="5"/>
      <c r="G14" s="4">
        <f>E14</f>
        <v>676721</v>
      </c>
      <c r="H14" s="5"/>
    </row>
    <row r="15" spans="1:8" ht="38.25" customHeight="1">
      <c r="A15" s="2" t="s">
        <v>133</v>
      </c>
      <c r="B15" s="4">
        <f>B14+B4</f>
        <v>912456</v>
      </c>
      <c r="C15" s="18"/>
      <c r="D15" s="2" t="s">
        <v>133</v>
      </c>
      <c r="E15" s="4">
        <f>E13+E14</f>
        <v>912456</v>
      </c>
      <c r="F15" s="9">
        <f>SUM(F4:F11)</f>
        <v>1</v>
      </c>
      <c r="G15" s="4">
        <f>G13+G14</f>
        <v>1972517</v>
      </c>
      <c r="H15" s="9">
        <f>SUM(H4:H11)</f>
        <v>1</v>
      </c>
    </row>
    <row r="16" spans="1:8" ht="75" customHeight="1">
      <c r="A16" s="2" t="s">
        <v>134</v>
      </c>
      <c r="B16" s="15" t="s">
        <v>135</v>
      </c>
      <c r="C16" s="15"/>
      <c r="D16" s="15"/>
      <c r="E16" s="15"/>
      <c r="F16" s="15"/>
      <c r="G16" s="15"/>
      <c r="H16" s="15"/>
    </row>
    <row r="17" spans="1:8" ht="27" customHeight="1">
      <c r="A17" s="16" t="s">
        <v>136</v>
      </c>
      <c r="B17" s="16"/>
      <c r="C17" s="16"/>
      <c r="D17" s="16"/>
      <c r="E17" s="16"/>
      <c r="F17" s="16"/>
      <c r="G17" s="16"/>
      <c r="H17" s="1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L13" sqref="L13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4" t="str">
        <f>'[1]01結算'!A1:C1</f>
        <v>   嘉義縣大林鎮三和國民小學</v>
      </c>
      <c r="B1" s="14"/>
      <c r="C1" s="14"/>
      <c r="D1" s="13" t="s">
        <v>137</v>
      </c>
      <c r="E1" s="13"/>
      <c r="F1" s="13"/>
      <c r="G1" s="13"/>
      <c r="H1" s="13"/>
    </row>
    <row r="2" spans="1:8" ht="25.5" customHeight="1">
      <c r="A2" s="12" t="s">
        <v>35</v>
      </c>
      <c r="B2" s="12"/>
      <c r="C2" s="12"/>
      <c r="D2" s="12" t="s">
        <v>36</v>
      </c>
      <c r="E2" s="12"/>
      <c r="F2" s="12"/>
      <c r="G2" s="12" t="s">
        <v>0</v>
      </c>
      <c r="H2" s="12"/>
    </row>
    <row r="3" spans="1:8" ht="25.5" customHeight="1">
      <c r="A3" s="2" t="s">
        <v>37</v>
      </c>
      <c r="B3" s="3" t="s">
        <v>38</v>
      </c>
      <c r="C3" s="2" t="s">
        <v>39</v>
      </c>
      <c r="D3" s="2" t="s">
        <v>40</v>
      </c>
      <c r="E3" s="3" t="s">
        <v>41</v>
      </c>
      <c r="F3" s="2" t="s">
        <v>42</v>
      </c>
      <c r="G3" s="3" t="s">
        <v>41</v>
      </c>
      <c r="H3" s="2" t="s">
        <v>42</v>
      </c>
    </row>
    <row r="4" spans="1:8" ht="25.5" customHeight="1">
      <c r="A4" s="2" t="s">
        <v>48</v>
      </c>
      <c r="B4" s="4">
        <f>'[1]02分類帳'!P4</f>
        <v>676721</v>
      </c>
      <c r="C4" s="19" t="s">
        <v>138</v>
      </c>
      <c r="D4" s="2" t="s">
        <v>44</v>
      </c>
      <c r="E4" s="4">
        <f>'[1]02分類帳'!G48</f>
        <v>0</v>
      </c>
      <c r="F4" s="5">
        <f>E4/(E13-E8)</f>
        <v>0</v>
      </c>
      <c r="G4" s="4">
        <f>'[1]02分類帳'!G49</f>
        <v>54621</v>
      </c>
      <c r="H4" s="5">
        <f>G4/(G13-G8)</f>
        <v>0.042645136810152195</v>
      </c>
    </row>
    <row r="5" spans="1:8" ht="25.5" customHeight="1">
      <c r="A5" s="2" t="s">
        <v>45</v>
      </c>
      <c r="B5" s="4">
        <f>'[1]02分類帳'!F52</f>
        <v>0</v>
      </c>
      <c r="C5" s="20"/>
      <c r="D5" s="2" t="s">
        <v>102</v>
      </c>
      <c r="E5" s="4">
        <f>'[1]02分類帳'!H48</f>
        <v>57764</v>
      </c>
      <c r="F5" s="5">
        <f>E5/(E13-E8)</f>
        <v>0.3838904765069449</v>
      </c>
      <c r="G5" s="4">
        <f>'[1]02分類帳'!H49</f>
        <v>826166</v>
      </c>
      <c r="H5" s="5">
        <f>G5/(G13-G8)</f>
        <v>0.6450259441953864</v>
      </c>
    </row>
    <row r="6" spans="1:8" ht="29.25" customHeight="1">
      <c r="A6" s="6" t="s">
        <v>46</v>
      </c>
      <c r="B6" s="4">
        <v>0</v>
      </c>
      <c r="C6" s="20"/>
      <c r="D6" s="2" t="s">
        <v>50</v>
      </c>
      <c r="E6" s="4">
        <f>'[1]02分類帳'!I48</f>
        <v>7700</v>
      </c>
      <c r="F6" s="5">
        <f>E6/(E13-E8)</f>
        <v>0.05117299129394564</v>
      </c>
      <c r="G6" s="4">
        <f>'[1]02分類帳'!I49</f>
        <v>55600</v>
      </c>
      <c r="H6" s="5">
        <f>G6/(G13-G8)</f>
        <v>0.0434094873152169</v>
      </c>
    </row>
    <row r="7" spans="1:8" ht="30.75" customHeight="1">
      <c r="A7" s="7" t="s">
        <v>51</v>
      </c>
      <c r="B7" s="4">
        <f>'[1]02分類帳'!G52</f>
        <v>0</v>
      </c>
      <c r="C7" s="20"/>
      <c r="D7" s="2" t="s">
        <v>52</v>
      </c>
      <c r="E7" s="4">
        <f>'[1]02分類帳'!J48</f>
        <v>15190</v>
      </c>
      <c r="F7" s="5">
        <f>E7/(E13-E8)</f>
        <v>0.10095035555260184</v>
      </c>
      <c r="G7" s="4">
        <f>'[1]02分類帳'!J49</f>
        <v>64590</v>
      </c>
      <c r="H7" s="5">
        <f>G7/(G13-G8)</f>
        <v>0.05042839542607661</v>
      </c>
    </row>
    <row r="8" spans="1:8" ht="30" customHeight="1">
      <c r="A8" s="7" t="s">
        <v>53</v>
      </c>
      <c r="B8" s="4">
        <f>'[1]02分類帳'!H52</f>
        <v>0</v>
      </c>
      <c r="C8" s="20"/>
      <c r="D8" s="2" t="s">
        <v>54</v>
      </c>
      <c r="E8" s="4">
        <f>'[1]02分類帳'!K48</f>
        <v>21600</v>
      </c>
      <c r="F8" s="5"/>
      <c r="G8" s="4">
        <f>'[1]02分類帳'!K49</f>
        <v>187040</v>
      </c>
      <c r="H8" s="5"/>
    </row>
    <row r="9" spans="1:8" ht="30" customHeight="1">
      <c r="A9" s="8" t="s">
        <v>55</v>
      </c>
      <c r="B9" s="4">
        <f>'[1]02分類帳'!I52</f>
        <v>0</v>
      </c>
      <c r="C9" s="20"/>
      <c r="D9" s="2" t="s">
        <v>56</v>
      </c>
      <c r="E9" s="4">
        <f>'[1]02分類帳'!L48</f>
        <v>51913</v>
      </c>
      <c r="F9" s="5">
        <f>E9/(E13-E8)</f>
        <v>0.34500564896657143</v>
      </c>
      <c r="G9" s="4">
        <f>'[1]02分類帳'!L49</f>
        <v>223310</v>
      </c>
      <c r="H9" s="5">
        <f>G9/(G13-G8)</f>
        <v>0.17434842827987565</v>
      </c>
    </row>
    <row r="10" spans="1:8" ht="28.5" customHeight="1">
      <c r="A10" s="2" t="s">
        <v>57</v>
      </c>
      <c r="B10" s="4">
        <f>'[1]02分類帳'!J52</f>
        <v>0</v>
      </c>
      <c r="C10" s="20"/>
      <c r="D10" s="2" t="s">
        <v>58</v>
      </c>
      <c r="E10" s="4">
        <f>'[1]02分類帳'!M48</f>
        <v>13600</v>
      </c>
      <c r="F10" s="5">
        <f>E10/(E13-E8)</f>
        <v>0.09038346514255333</v>
      </c>
      <c r="G10" s="4">
        <f>'[1]02分類帳'!M49</f>
        <v>38990</v>
      </c>
      <c r="H10" s="5">
        <f>G10/(G13-G8)</f>
        <v>0.030441293352883217</v>
      </c>
    </row>
    <row r="11" spans="1:8" ht="24.75" customHeight="1">
      <c r="A11" s="8"/>
      <c r="B11" s="4"/>
      <c r="C11" s="20"/>
      <c r="D11" s="2" t="s">
        <v>59</v>
      </c>
      <c r="E11" s="4">
        <f>'[1]02分類帳'!N48</f>
        <v>4303</v>
      </c>
      <c r="F11" s="5">
        <f>E11/(E13-E8)</f>
        <v>0.028597062537382867</v>
      </c>
      <c r="G11" s="4">
        <f>'[1]02分類帳'!N49</f>
        <v>17549</v>
      </c>
      <c r="H11" s="5">
        <f>G11/(G13-G8)</f>
        <v>0.013701314620409017</v>
      </c>
    </row>
    <row r="12" spans="1:8" ht="22.5" customHeight="1">
      <c r="A12" s="2"/>
      <c r="B12" s="4"/>
      <c r="C12" s="17" t="s">
        <v>47</v>
      </c>
      <c r="D12" s="8"/>
      <c r="E12" s="4"/>
      <c r="F12" s="5"/>
      <c r="G12" s="4"/>
      <c r="H12" s="5"/>
    </row>
    <row r="13" spans="1:8" ht="33" customHeight="1">
      <c r="A13" s="2"/>
      <c r="B13" s="4"/>
      <c r="C13" s="17"/>
      <c r="D13" s="2" t="s">
        <v>60</v>
      </c>
      <c r="E13" s="4">
        <f>SUM(E4:E12)</f>
        <v>172070</v>
      </c>
      <c r="F13" s="5">
        <f>(E13-E8)/(E13-E8)</f>
        <v>1</v>
      </c>
      <c r="G13" s="4">
        <f>SUM(G4:G12)</f>
        <v>1467866</v>
      </c>
      <c r="H13" s="5">
        <f>(G13-G8)/(G13-G8)</f>
        <v>1</v>
      </c>
    </row>
    <row r="14" spans="1:8" ht="30.75" customHeight="1">
      <c r="A14" s="2" t="s">
        <v>61</v>
      </c>
      <c r="B14" s="4">
        <f>SUM(B5:B13)</f>
        <v>0</v>
      </c>
      <c r="C14" s="17"/>
      <c r="D14" s="2" t="s">
        <v>62</v>
      </c>
      <c r="E14" s="4">
        <f>'[1]02分類帳'!P49</f>
        <v>504651</v>
      </c>
      <c r="F14" s="5"/>
      <c r="G14" s="4">
        <f>E14</f>
        <v>504651</v>
      </c>
      <c r="H14" s="5"/>
    </row>
    <row r="15" spans="1:8" ht="34.5" customHeight="1">
      <c r="A15" s="2" t="s">
        <v>63</v>
      </c>
      <c r="B15" s="4">
        <f>B14+B4</f>
        <v>676721</v>
      </c>
      <c r="C15" s="18"/>
      <c r="D15" s="2" t="s">
        <v>63</v>
      </c>
      <c r="E15" s="4">
        <f>E13+E14</f>
        <v>676721</v>
      </c>
      <c r="F15" s="9">
        <f>SUM(F4:F11)</f>
        <v>1</v>
      </c>
      <c r="G15" s="4">
        <f>G13+G14</f>
        <v>1972517</v>
      </c>
      <c r="H15" s="9">
        <f>SUM(H4:H11)</f>
        <v>1</v>
      </c>
    </row>
    <row r="16" spans="1:8" ht="68.25" customHeight="1">
      <c r="A16" s="2" t="s">
        <v>64</v>
      </c>
      <c r="B16" s="15" t="s">
        <v>65</v>
      </c>
      <c r="C16" s="15"/>
      <c r="D16" s="15"/>
      <c r="E16" s="15"/>
      <c r="F16" s="15"/>
      <c r="G16" s="15"/>
      <c r="H16" s="15"/>
    </row>
    <row r="17" spans="1:8" ht="27" customHeight="1">
      <c r="A17" s="16" t="s">
        <v>66</v>
      </c>
      <c r="B17" s="16"/>
      <c r="C17" s="16"/>
      <c r="D17" s="16"/>
      <c r="E17" s="16"/>
      <c r="F17" s="16"/>
      <c r="G17" s="16"/>
      <c r="H17" s="16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pane ySplit="3" topLeftCell="BM7" activePane="bottomLeft" state="frozen"/>
      <selection pane="topLeft" activeCell="A1" sqref="A1"/>
      <selection pane="bottomLeft" activeCell="C21" sqref="C21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0039062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22" t="str">
        <f>'[1]01結算'!A1:C1</f>
        <v>   嘉義縣大林鎮三和國民小學</v>
      </c>
      <c r="B1" s="22"/>
      <c r="C1" s="22"/>
      <c r="D1" s="13" t="s">
        <v>139</v>
      </c>
      <c r="E1" s="13"/>
      <c r="F1" s="13"/>
      <c r="G1" s="13"/>
      <c r="H1" s="13"/>
    </row>
    <row r="2" spans="1:8" ht="25.5" customHeight="1">
      <c r="A2" s="23" t="s">
        <v>35</v>
      </c>
      <c r="B2" s="24"/>
      <c r="C2" s="25"/>
      <c r="D2" s="26" t="s">
        <v>36</v>
      </c>
      <c r="E2" s="27"/>
      <c r="F2" s="28"/>
      <c r="G2" s="23" t="s">
        <v>0</v>
      </c>
      <c r="H2" s="25"/>
    </row>
    <row r="3" spans="1:8" ht="25.5" customHeight="1">
      <c r="A3" s="2" t="s">
        <v>37</v>
      </c>
      <c r="B3" s="3" t="s">
        <v>38</v>
      </c>
      <c r="C3" s="2" t="s">
        <v>39</v>
      </c>
      <c r="D3" s="2" t="s">
        <v>40</v>
      </c>
      <c r="E3" s="3" t="s">
        <v>41</v>
      </c>
      <c r="F3" s="2" t="s">
        <v>42</v>
      </c>
      <c r="G3" s="3" t="s">
        <v>41</v>
      </c>
      <c r="H3" s="2" t="s">
        <v>42</v>
      </c>
    </row>
    <row r="4" spans="1:8" ht="25.5" customHeight="1">
      <c r="A4" s="2" t="s">
        <v>48</v>
      </c>
      <c r="B4" s="4">
        <f>'[1]03分類帳'!P4</f>
        <v>504651</v>
      </c>
      <c r="C4" s="19" t="s">
        <v>140</v>
      </c>
      <c r="D4" s="2" t="s">
        <v>44</v>
      </c>
      <c r="E4" s="4">
        <f>'[1]03分類帳'!G48</f>
        <v>13770</v>
      </c>
      <c r="F4" s="5">
        <f>E4/(E13-E8)</f>
        <v>0.09472380821352411</v>
      </c>
      <c r="G4" s="4">
        <f>'[1]03分類帳'!G49</f>
        <v>68391</v>
      </c>
      <c r="H4" s="5">
        <f>G4/(G13-G8)</f>
        <v>0.04795343697500203</v>
      </c>
    </row>
    <row r="5" spans="1:10" ht="25.5" customHeight="1">
      <c r="A5" s="2" t="s">
        <v>45</v>
      </c>
      <c r="B5" s="4">
        <f>'[1]03分類帳'!F52</f>
        <v>229402</v>
      </c>
      <c r="C5" s="20"/>
      <c r="D5" s="2" t="s">
        <v>102</v>
      </c>
      <c r="E5" s="4">
        <f>'[1]03分類帳'!H48</f>
        <v>101878</v>
      </c>
      <c r="F5" s="5">
        <f>E5/(E13-E8)</f>
        <v>0.7008186008117218</v>
      </c>
      <c r="G5" s="4">
        <f>'[1]03分類帳'!H49</f>
        <v>928044</v>
      </c>
      <c r="H5" s="5">
        <f>G5/(G13-G8)</f>
        <v>0.650712805252574</v>
      </c>
      <c r="J5" s="29"/>
    </row>
    <row r="6" spans="1:10" ht="29.25" customHeight="1">
      <c r="A6" s="6" t="s">
        <v>46</v>
      </c>
      <c r="B6" s="4">
        <f>'[1]03分類帳'!G52</f>
        <v>0</v>
      </c>
      <c r="C6" s="20"/>
      <c r="D6" s="2" t="s">
        <v>50</v>
      </c>
      <c r="E6" s="4">
        <f>'[1]03分類帳'!I48</f>
        <v>8300</v>
      </c>
      <c r="F6" s="5">
        <f>E6/(E13-E8)</f>
        <v>0.05709568686799202</v>
      </c>
      <c r="G6" s="4">
        <f>'[1]03分類帳'!I49</f>
        <v>63900</v>
      </c>
      <c r="H6" s="5">
        <f>G6/(G13-G8)</f>
        <v>0.04480450092413665</v>
      </c>
      <c r="J6" s="29"/>
    </row>
    <row r="7" spans="1:8" ht="30.75" customHeight="1">
      <c r="A7" s="7" t="s">
        <v>51</v>
      </c>
      <c r="B7" s="4">
        <f>'[1]03分類帳'!H52</f>
        <v>0</v>
      </c>
      <c r="C7" s="20"/>
      <c r="D7" s="2" t="s">
        <v>52</v>
      </c>
      <c r="E7" s="4">
        <f>'[1]03分類帳'!J48</f>
        <v>5290</v>
      </c>
      <c r="F7" s="5">
        <f>E7/(E13-E8)</f>
        <v>0.03638990163032262</v>
      </c>
      <c r="G7" s="4">
        <f>'[1]03分類帳'!J49</f>
        <v>69880</v>
      </c>
      <c r="H7" s="5">
        <f>G7/(G13-G8)</f>
        <v>0.04899747299810124</v>
      </c>
    </row>
    <row r="8" spans="1:8" ht="30.75" customHeight="1">
      <c r="A8" s="7" t="s">
        <v>53</v>
      </c>
      <c r="B8" s="4">
        <f>'[1]03分類帳'!I52</f>
        <v>0</v>
      </c>
      <c r="C8" s="20"/>
      <c r="D8" s="2" t="s">
        <v>54</v>
      </c>
      <c r="E8" s="4">
        <f>'[1]03分類帳'!K48</f>
        <v>33120</v>
      </c>
      <c r="F8" s="5"/>
      <c r="G8" s="4">
        <f>'[1]03分類帳'!K49</f>
        <v>220160</v>
      </c>
      <c r="H8" s="5"/>
    </row>
    <row r="9" spans="1:8" ht="32.25" customHeight="1">
      <c r="A9" s="8" t="s">
        <v>55</v>
      </c>
      <c r="B9" s="4">
        <f>'[1]03分類帳'!J52</f>
        <v>0</v>
      </c>
      <c r="C9" s="20"/>
      <c r="D9" s="2" t="s">
        <v>56</v>
      </c>
      <c r="E9" s="4">
        <f>'[1]03分類帳'!L48</f>
        <v>5042</v>
      </c>
      <c r="F9" s="5">
        <f>E9/(E13-E8)</f>
        <v>0.034683910022700694</v>
      </c>
      <c r="G9" s="4">
        <f>'[1]03分類帳'!L49</f>
        <v>228352</v>
      </c>
      <c r="H9" s="5">
        <f>G9/(G13-G8)</f>
        <v>0.16011263528996014</v>
      </c>
    </row>
    <row r="10" spans="1:8" ht="25.5" customHeight="1">
      <c r="A10" s="2" t="s">
        <v>57</v>
      </c>
      <c r="B10" s="4">
        <f>'[1]03分類帳'!K52</f>
        <v>1200</v>
      </c>
      <c r="C10" s="20"/>
      <c r="D10" s="2" t="s">
        <v>58</v>
      </c>
      <c r="E10" s="4">
        <f>'[1]03分類帳'!M48</f>
        <v>6300</v>
      </c>
      <c r="F10" s="5">
        <f>E10/(E13-E8)</f>
        <v>0.043337690032331296</v>
      </c>
      <c r="G10" s="4">
        <f>'[1]03分類帳'!M49</f>
        <v>45290</v>
      </c>
      <c r="H10" s="5">
        <f>G10/(G13-G8)</f>
        <v>0.03175580355014318</v>
      </c>
    </row>
    <row r="11" spans="1:8" ht="24" customHeight="1">
      <c r="A11" s="8"/>
      <c r="B11" s="4"/>
      <c r="C11" s="20"/>
      <c r="D11" s="2" t="s">
        <v>59</v>
      </c>
      <c r="E11" s="4">
        <f>'[1]03分類帳'!N48</f>
        <v>4790</v>
      </c>
      <c r="F11" s="5">
        <f>E11/(E13-E8)</f>
        <v>0.03295040242140744</v>
      </c>
      <c r="G11" s="4">
        <f>'[1]03分類帳'!N49</f>
        <v>22339</v>
      </c>
      <c r="H11" s="5">
        <f>G11/(G13-G8)</f>
        <v>0.015663345010082767</v>
      </c>
    </row>
    <row r="12" spans="1:8" ht="20.25" customHeight="1">
      <c r="A12" s="2"/>
      <c r="B12" s="4"/>
      <c r="C12" s="17" t="s">
        <v>47</v>
      </c>
      <c r="D12" s="8"/>
      <c r="E12" s="4"/>
      <c r="F12" s="5"/>
      <c r="G12" s="4"/>
      <c r="H12" s="5"/>
    </row>
    <row r="13" spans="1:8" ht="33" customHeight="1">
      <c r="A13" s="2"/>
      <c r="B13" s="4"/>
      <c r="C13" s="17"/>
      <c r="D13" s="2" t="s">
        <v>60</v>
      </c>
      <c r="E13" s="4">
        <f>SUM(E4:E12)</f>
        <v>178490</v>
      </c>
      <c r="F13" s="5">
        <f>(E13-E8)/(E13-E8)</f>
        <v>1</v>
      </c>
      <c r="G13" s="4">
        <f>SUM(G4:G12)</f>
        <v>1646356</v>
      </c>
      <c r="H13" s="5">
        <f>(G13-G8)/(G13-G8)</f>
        <v>1</v>
      </c>
    </row>
    <row r="14" spans="1:8" ht="32.25" customHeight="1">
      <c r="A14" s="2" t="s">
        <v>61</v>
      </c>
      <c r="B14" s="4">
        <f>SUM(B5:B13)</f>
        <v>230602</v>
      </c>
      <c r="C14" s="17"/>
      <c r="D14" s="2" t="s">
        <v>62</v>
      </c>
      <c r="E14" s="4">
        <f>'[1]03分類帳'!P49</f>
        <v>556763</v>
      </c>
      <c r="F14" s="5"/>
      <c r="G14" s="4">
        <f>E14</f>
        <v>556763</v>
      </c>
      <c r="H14" s="5"/>
    </row>
    <row r="15" spans="1:8" ht="33" customHeight="1">
      <c r="A15" s="2" t="s">
        <v>63</v>
      </c>
      <c r="B15" s="4">
        <f>B14+B4</f>
        <v>735253</v>
      </c>
      <c r="C15" s="18"/>
      <c r="D15" s="2" t="s">
        <v>63</v>
      </c>
      <c r="E15" s="4">
        <f>E13+E14</f>
        <v>735253</v>
      </c>
      <c r="F15" s="9">
        <f>SUM(F4:F11)</f>
        <v>1</v>
      </c>
      <c r="G15" s="4">
        <f>G13+G14</f>
        <v>2203119</v>
      </c>
      <c r="H15" s="9">
        <f>SUM(H4:H11)</f>
        <v>1</v>
      </c>
    </row>
    <row r="16" spans="1:9" ht="66.75" customHeight="1">
      <c r="A16" s="2" t="s">
        <v>64</v>
      </c>
      <c r="B16" s="30" t="s">
        <v>65</v>
      </c>
      <c r="C16" s="31"/>
      <c r="D16" s="31"/>
      <c r="E16" s="31"/>
      <c r="F16" s="31"/>
      <c r="G16" s="31"/>
      <c r="H16" s="32"/>
      <c r="I16" s="33"/>
    </row>
    <row r="17" spans="1:8" ht="27" customHeight="1">
      <c r="A17" s="34" t="s">
        <v>141</v>
      </c>
      <c r="B17" s="34"/>
      <c r="C17" s="34"/>
      <c r="D17" s="34"/>
      <c r="E17" s="34"/>
      <c r="F17" s="34"/>
      <c r="G17" s="34"/>
      <c r="H17" s="34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hsl</cp:lastModifiedBy>
  <cp:lastPrinted>2011-10-12T22:14:35Z</cp:lastPrinted>
  <dcterms:created xsi:type="dcterms:W3CDTF">2011-10-12T22:11:12Z</dcterms:created>
  <dcterms:modified xsi:type="dcterms:W3CDTF">2012-04-16T03:02:44Z</dcterms:modified>
  <cp:category/>
  <cp:version/>
  <cp:contentType/>
  <cp:contentStatus/>
</cp:coreProperties>
</file>